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Плановый\Катерина\Отчеты\Отчет по ГП\2021 год\3 КВАРТАЛ\"/>
    </mc:Choice>
  </mc:AlternateContent>
  <bookViews>
    <workbookView xWindow="0" yWindow="0" windowWidth="28800" windowHeight="12420"/>
  </bookViews>
  <sheets>
    <sheet name="Лист1" sheetId="1" r:id="rId1"/>
    <sheet name="Лист2" sheetId="2" r:id="rId2"/>
  </sheets>
  <definedNames>
    <definedName name="_xlnm.Print_Titles" localSheetId="0">Лист1!$4:$5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0" i="1" l="1"/>
  <c r="F830" i="1" l="1"/>
  <c r="F811" i="1"/>
  <c r="F810" i="1"/>
  <c r="F805" i="1"/>
  <c r="F804" i="1"/>
  <c r="F525" i="1" l="1"/>
  <c r="M455" i="1"/>
  <c r="N455" i="1"/>
  <c r="M456" i="1"/>
  <c r="N456" i="1"/>
  <c r="M457" i="1"/>
  <c r="N457" i="1"/>
  <c r="M458" i="1"/>
  <c r="N458" i="1"/>
  <c r="M459" i="1"/>
  <c r="N459" i="1"/>
  <c r="M460" i="1"/>
  <c r="N460" i="1"/>
  <c r="M461" i="1"/>
  <c r="N461" i="1"/>
  <c r="M462" i="1"/>
  <c r="N462" i="1"/>
  <c r="M463" i="1"/>
  <c r="N463" i="1"/>
  <c r="M464" i="1"/>
  <c r="N464" i="1"/>
  <c r="M465" i="1"/>
  <c r="N465" i="1"/>
  <c r="M466" i="1"/>
  <c r="N466" i="1"/>
  <c r="M469" i="1"/>
  <c r="N469" i="1"/>
  <c r="M470" i="1"/>
  <c r="N470" i="1"/>
  <c r="M471" i="1"/>
  <c r="N471" i="1"/>
  <c r="M472" i="1"/>
  <c r="N472" i="1"/>
  <c r="M475" i="1"/>
  <c r="N475" i="1"/>
  <c r="M476" i="1"/>
  <c r="N476" i="1"/>
  <c r="X134" i="1" l="1"/>
  <c r="W134" i="1" s="1"/>
  <c r="X68" i="1"/>
  <c r="X44" i="1"/>
  <c r="W44" i="1" s="1"/>
  <c r="X38" i="1"/>
  <c r="W21" i="1"/>
  <c r="W22" i="1"/>
  <c r="W23" i="1"/>
  <c r="W26" i="1"/>
  <c r="W27" i="1"/>
  <c r="W28" i="1"/>
  <c r="W29" i="1"/>
  <c r="W30" i="1"/>
  <c r="W31" i="1"/>
  <c r="W34" i="1"/>
  <c r="W35" i="1"/>
  <c r="W36" i="1"/>
  <c r="W37" i="1"/>
  <c r="W38" i="1"/>
  <c r="W39" i="1"/>
  <c r="W40" i="1"/>
  <c r="W41" i="1"/>
  <c r="W42" i="1"/>
  <c r="W43"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2" i="1"/>
  <c r="W83" i="1"/>
  <c r="W84" i="1"/>
  <c r="W85" i="1"/>
  <c r="W88" i="1"/>
  <c r="W89" i="1"/>
  <c r="W90" i="1"/>
  <c r="W91" i="1"/>
  <c r="W94" i="1"/>
  <c r="W100" i="1"/>
  <c r="W101" i="1"/>
  <c r="W102" i="1"/>
  <c r="W103" i="1"/>
  <c r="W106" i="1"/>
  <c r="W107" i="1"/>
  <c r="W108" i="1"/>
  <c r="W109" i="1"/>
  <c r="W112" i="1"/>
  <c r="W113" i="1"/>
  <c r="W114" i="1"/>
  <c r="W115" i="1"/>
  <c r="W116" i="1"/>
  <c r="W117" i="1"/>
  <c r="W118" i="1"/>
  <c r="W119" i="1"/>
  <c r="W120" i="1"/>
  <c r="W121" i="1"/>
  <c r="W122" i="1"/>
  <c r="W123" i="1"/>
  <c r="W124" i="1"/>
  <c r="W125" i="1"/>
  <c r="W126" i="1"/>
  <c r="W127" i="1"/>
  <c r="W128" i="1"/>
  <c r="W129" i="1"/>
  <c r="W130" i="1"/>
  <c r="W131" i="1"/>
  <c r="W132" i="1"/>
  <c r="W133"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 r="W681" i="1"/>
  <c r="W682" i="1"/>
  <c r="W683" i="1"/>
  <c r="W684" i="1"/>
  <c r="W685" i="1"/>
  <c r="W686" i="1"/>
  <c r="W687" i="1"/>
  <c r="W688" i="1"/>
  <c r="W689" i="1"/>
  <c r="W690" i="1"/>
  <c r="W691" i="1"/>
  <c r="W692" i="1"/>
  <c r="W693" i="1"/>
  <c r="W694" i="1"/>
  <c r="W695" i="1"/>
  <c r="W696" i="1"/>
  <c r="W697" i="1"/>
  <c r="W698" i="1"/>
  <c r="W699" i="1"/>
  <c r="W700" i="1"/>
  <c r="W701" i="1"/>
  <c r="W702" i="1"/>
  <c r="W703" i="1"/>
  <c r="W704" i="1"/>
  <c r="W705" i="1"/>
  <c r="W706" i="1"/>
  <c r="W707" i="1"/>
  <c r="W708" i="1"/>
  <c r="W709" i="1"/>
  <c r="W710" i="1"/>
  <c r="W711" i="1"/>
  <c r="W712" i="1"/>
  <c r="W713" i="1"/>
  <c r="W714" i="1"/>
  <c r="W715" i="1"/>
  <c r="W716" i="1"/>
  <c r="W717" i="1"/>
  <c r="W718" i="1"/>
  <c r="W719" i="1"/>
  <c r="W720" i="1"/>
  <c r="W721" i="1"/>
  <c r="W722" i="1"/>
  <c r="W723" i="1"/>
  <c r="W724" i="1"/>
  <c r="W725" i="1"/>
  <c r="W726" i="1"/>
  <c r="W727" i="1"/>
  <c r="W728" i="1"/>
  <c r="W729" i="1"/>
  <c r="W730" i="1"/>
  <c r="W731" i="1"/>
  <c r="W732" i="1"/>
  <c r="W733" i="1"/>
  <c r="W734" i="1"/>
  <c r="W735" i="1"/>
  <c r="W736" i="1"/>
  <c r="W737" i="1"/>
  <c r="W738" i="1"/>
  <c r="W739" i="1"/>
  <c r="W740" i="1"/>
  <c r="W741" i="1"/>
  <c r="W742" i="1"/>
  <c r="W743" i="1"/>
  <c r="W744" i="1"/>
  <c r="W745" i="1"/>
  <c r="W746" i="1"/>
  <c r="W747" i="1"/>
  <c r="W748" i="1"/>
  <c r="W749" i="1"/>
  <c r="W750" i="1"/>
  <c r="W751" i="1"/>
  <c r="W752" i="1"/>
  <c r="W753" i="1"/>
  <c r="W754" i="1"/>
  <c r="W755" i="1"/>
  <c r="W756" i="1"/>
  <c r="W757" i="1"/>
  <c r="W758" i="1"/>
  <c r="W759" i="1"/>
  <c r="W760" i="1"/>
  <c r="W761" i="1"/>
  <c r="W762" i="1"/>
  <c r="W763" i="1"/>
  <c r="W764" i="1"/>
  <c r="W765" i="1"/>
  <c r="W766" i="1"/>
  <c r="W767" i="1"/>
  <c r="W768" i="1"/>
  <c r="W769" i="1"/>
  <c r="W770" i="1"/>
  <c r="W771" i="1"/>
  <c r="W772" i="1"/>
  <c r="W773" i="1"/>
  <c r="W774" i="1"/>
  <c r="W775" i="1"/>
  <c r="W776" i="1"/>
  <c r="W777" i="1"/>
  <c r="W778" i="1"/>
  <c r="W779" i="1"/>
  <c r="W780" i="1"/>
  <c r="W781" i="1"/>
  <c r="W782" i="1"/>
  <c r="W783" i="1"/>
  <c r="W784" i="1"/>
  <c r="W785" i="1"/>
  <c r="W786" i="1"/>
  <c r="W787" i="1"/>
  <c r="W788" i="1"/>
  <c r="W789" i="1"/>
  <c r="W790" i="1"/>
  <c r="W791" i="1"/>
  <c r="W792" i="1"/>
  <c r="W793" i="1"/>
  <c r="W794" i="1"/>
  <c r="W795" i="1"/>
  <c r="W796" i="1"/>
  <c r="W797" i="1"/>
  <c r="W798" i="1"/>
  <c r="W799" i="1"/>
  <c r="W800" i="1"/>
  <c r="W801" i="1"/>
  <c r="W802" i="1"/>
  <c r="W803" i="1"/>
  <c r="W804" i="1"/>
  <c r="W805" i="1"/>
  <c r="W806" i="1"/>
  <c r="W807" i="1"/>
  <c r="W808" i="1"/>
  <c r="W809" i="1"/>
  <c r="W810" i="1"/>
  <c r="W811" i="1"/>
  <c r="W812" i="1"/>
  <c r="W813" i="1"/>
  <c r="W814" i="1"/>
  <c r="W815" i="1"/>
  <c r="W816" i="1"/>
  <c r="W817" i="1"/>
  <c r="W818" i="1"/>
  <c r="W819" i="1"/>
  <c r="W820" i="1"/>
  <c r="W821" i="1"/>
  <c r="W822" i="1"/>
  <c r="W823" i="1"/>
  <c r="W824" i="1"/>
  <c r="W825" i="1"/>
  <c r="W826" i="1"/>
  <c r="W827" i="1"/>
  <c r="W828" i="1"/>
  <c r="W829" i="1"/>
  <c r="W830" i="1"/>
  <c r="W831" i="1"/>
  <c r="W832" i="1"/>
  <c r="W833" i="1"/>
  <c r="W834" i="1"/>
  <c r="W835" i="1"/>
  <c r="W836" i="1"/>
  <c r="W837" i="1"/>
  <c r="W838" i="1"/>
  <c r="W839" i="1"/>
  <c r="W840" i="1"/>
  <c r="W841" i="1"/>
  <c r="W842" i="1"/>
  <c r="W843" i="1"/>
  <c r="W844" i="1"/>
  <c r="W845" i="1"/>
  <c r="W846" i="1"/>
  <c r="W847" i="1"/>
  <c r="W848" i="1"/>
  <c r="W849" i="1"/>
  <c r="W850" i="1"/>
  <c r="W851" i="1"/>
  <c r="W852" i="1"/>
  <c r="W853" i="1"/>
  <c r="W854" i="1"/>
  <c r="W855" i="1"/>
  <c r="W856" i="1"/>
  <c r="W857" i="1"/>
  <c r="W858" i="1"/>
  <c r="W859" i="1"/>
  <c r="W860" i="1"/>
  <c r="W861" i="1"/>
  <c r="W862" i="1"/>
  <c r="W863" i="1"/>
  <c r="W864" i="1"/>
  <c r="W865" i="1"/>
  <c r="W866" i="1"/>
  <c r="W867" i="1"/>
  <c r="W868" i="1"/>
  <c r="W869" i="1"/>
  <c r="W870" i="1"/>
  <c r="W871" i="1"/>
  <c r="W872" i="1"/>
  <c r="W873" i="1"/>
  <c r="W874" i="1"/>
  <c r="W875" i="1"/>
  <c r="W876" i="1"/>
  <c r="W877" i="1"/>
  <c r="W878" i="1"/>
  <c r="W879" i="1"/>
  <c r="W880" i="1"/>
  <c r="W881" i="1"/>
  <c r="W882" i="1"/>
  <c r="W883" i="1"/>
  <c r="W884" i="1"/>
  <c r="W885" i="1"/>
  <c r="W886" i="1"/>
  <c r="W887" i="1"/>
  <c r="W888" i="1"/>
  <c r="W889" i="1"/>
  <c r="W890" i="1"/>
  <c r="W891" i="1"/>
  <c r="W892" i="1"/>
  <c r="W893" i="1"/>
  <c r="W894" i="1"/>
  <c r="W895" i="1"/>
  <c r="W896" i="1"/>
  <c r="W897" i="1"/>
  <c r="W898" i="1"/>
  <c r="W899" i="1"/>
  <c r="W900" i="1"/>
  <c r="W901" i="1"/>
  <c r="W902" i="1"/>
  <c r="W903" i="1"/>
  <c r="W904" i="1"/>
  <c r="W905" i="1"/>
  <c r="W906" i="1"/>
  <c r="W907" i="1"/>
  <c r="W908" i="1"/>
  <c r="W909" i="1"/>
  <c r="W910" i="1"/>
  <c r="W911" i="1"/>
  <c r="W912" i="1"/>
  <c r="W913" i="1"/>
  <c r="W914" i="1"/>
  <c r="W915" i="1"/>
  <c r="W916" i="1"/>
  <c r="W917" i="1"/>
  <c r="W918" i="1"/>
  <c r="W919" i="1"/>
  <c r="W920" i="1"/>
  <c r="W921" i="1"/>
  <c r="W922" i="1"/>
  <c r="W923" i="1"/>
  <c r="W924" i="1"/>
  <c r="W925" i="1"/>
  <c r="W926" i="1"/>
  <c r="W927" i="1"/>
  <c r="W928" i="1"/>
  <c r="W929" i="1"/>
  <c r="W930" i="1"/>
  <c r="W931" i="1"/>
  <c r="F23" i="1"/>
  <c r="F542" i="1"/>
  <c r="F541" i="1"/>
  <c r="F359" i="1"/>
  <c r="E927" i="1"/>
  <c r="E926" i="1" s="1"/>
  <c r="E916" i="1"/>
  <c r="E908" i="1"/>
  <c r="E902" i="1" s="1"/>
  <c r="E905" i="1"/>
  <c r="E904" i="1"/>
  <c r="E895" i="1"/>
  <c r="E894" i="1" s="1"/>
  <c r="E893" i="1"/>
  <c r="E875" i="1" s="1"/>
  <c r="E892" i="1"/>
  <c r="E891" i="1"/>
  <c r="E890" i="1"/>
  <c r="E889" i="1"/>
  <c r="E888" i="1" s="1"/>
  <c r="E883" i="1"/>
  <c r="E882" i="1" s="1"/>
  <c r="E881" i="1"/>
  <c r="E880" i="1"/>
  <c r="E879" i="1"/>
  <c r="E877" i="1" s="1"/>
  <c r="E876" i="1" s="1"/>
  <c r="E878" i="1"/>
  <c r="E865" i="1"/>
  <c r="E864" i="1" s="1"/>
  <c r="E863" i="1"/>
  <c r="E862" i="1"/>
  <c r="E861" i="1"/>
  <c r="E860" i="1"/>
  <c r="E853" i="1"/>
  <c r="E852" i="1" s="1"/>
  <c r="E847" i="1"/>
  <c r="E846" i="1" s="1"/>
  <c r="E841" i="1"/>
  <c r="E840" i="1" s="1"/>
  <c r="E835" i="1"/>
  <c r="E834" i="1" s="1"/>
  <c r="E833" i="1"/>
  <c r="E797" i="1" s="1"/>
  <c r="E832" i="1"/>
  <c r="E831" i="1"/>
  <c r="E830" i="1"/>
  <c r="E829" i="1"/>
  <c r="E828" i="1" s="1"/>
  <c r="E823" i="1"/>
  <c r="E822" i="1" s="1"/>
  <c r="E817" i="1"/>
  <c r="E816" i="1" s="1"/>
  <c r="E811" i="1"/>
  <c r="E810" i="1" s="1"/>
  <c r="E805" i="1"/>
  <c r="E804" i="1" s="1"/>
  <c r="E803" i="1"/>
  <c r="E802" i="1"/>
  <c r="E801" i="1"/>
  <c r="E800" i="1"/>
  <c r="E794" i="1" s="1"/>
  <c r="E796" i="1"/>
  <c r="E787" i="1"/>
  <c r="E786" i="1" s="1"/>
  <c r="E781" i="1"/>
  <c r="E780" i="1" s="1"/>
  <c r="E775" i="1"/>
  <c r="E774" i="1" s="1"/>
  <c r="E769" i="1"/>
  <c r="E768" i="1" s="1"/>
  <c r="E763" i="1"/>
  <c r="E762" i="1" s="1"/>
  <c r="E761" i="1"/>
  <c r="E760" i="1"/>
  <c r="E759" i="1"/>
  <c r="E758" i="1"/>
  <c r="E757" i="1" s="1"/>
  <c r="E756" i="1" s="1"/>
  <c r="E751" i="1"/>
  <c r="E750" i="1" s="1"/>
  <c r="E745" i="1"/>
  <c r="E744" i="1" s="1"/>
  <c r="E739" i="1"/>
  <c r="E738" i="1" s="1"/>
  <c r="E732" i="1"/>
  <c r="E726" i="1" s="1"/>
  <c r="E729" i="1"/>
  <c r="E728" i="1"/>
  <c r="E727" i="1"/>
  <c r="E719" i="1"/>
  <c r="E718" i="1"/>
  <c r="E713" i="1"/>
  <c r="E712" i="1"/>
  <c r="E707" i="1"/>
  <c r="E706" i="1"/>
  <c r="E701" i="1"/>
  <c r="E700" i="1"/>
  <c r="E695" i="1"/>
  <c r="E694" i="1"/>
  <c r="E689" i="1"/>
  <c r="E688" i="1"/>
  <c r="E683" i="1"/>
  <c r="E682" i="1"/>
  <c r="E677" i="1"/>
  <c r="E676" i="1"/>
  <c r="E671" i="1"/>
  <c r="E670" i="1"/>
  <c r="E665" i="1"/>
  <c r="E664" i="1"/>
  <c r="E659" i="1"/>
  <c r="E658" i="1"/>
  <c r="E657" i="1"/>
  <c r="E656" i="1"/>
  <c r="E655" i="1"/>
  <c r="E654" i="1"/>
  <c r="E647" i="1"/>
  <c r="E646" i="1"/>
  <c r="E641" i="1"/>
  <c r="E640" i="1"/>
  <c r="E635" i="1"/>
  <c r="E634" i="1"/>
  <c r="E629" i="1"/>
  <c r="E628" i="1"/>
  <c r="E623" i="1"/>
  <c r="E622" i="1"/>
  <c r="E621" i="1"/>
  <c r="E620" i="1"/>
  <c r="E619" i="1"/>
  <c r="E618" i="1"/>
  <c r="E617" i="1" s="1"/>
  <c r="E616" i="1" s="1"/>
  <c r="E611" i="1"/>
  <c r="E610" i="1"/>
  <c r="E605" i="1"/>
  <c r="E604" i="1"/>
  <c r="E599" i="1"/>
  <c r="E598" i="1"/>
  <c r="E593" i="1"/>
  <c r="E592" i="1"/>
  <c r="E587" i="1"/>
  <c r="E586" i="1"/>
  <c r="E580" i="1"/>
  <c r="E541" i="1" s="1"/>
  <c r="E540" i="1" s="1"/>
  <c r="E539" i="1" s="1"/>
  <c r="E579" i="1"/>
  <c r="E578" i="1" s="1"/>
  <c r="E573" i="1"/>
  <c r="E572" i="1" s="1"/>
  <c r="E567" i="1"/>
  <c r="E566" i="1" s="1"/>
  <c r="E561" i="1"/>
  <c r="E560" i="1" s="1"/>
  <c r="E552" i="1"/>
  <c r="E551" i="1" s="1"/>
  <c r="E546" i="1"/>
  <c r="E545" i="1" s="1"/>
  <c r="E544" i="1"/>
  <c r="E538" i="1" s="1"/>
  <c r="E543" i="1"/>
  <c r="E542" i="1"/>
  <c r="E536" i="1" s="1"/>
  <c r="E528" i="1"/>
  <c r="E527" i="1" s="1"/>
  <c r="E526" i="1"/>
  <c r="E525" i="1"/>
  <c r="E524" i="1"/>
  <c r="E523" i="1"/>
  <c r="E516" i="1"/>
  <c r="E515" i="1" s="1"/>
  <c r="E510" i="1"/>
  <c r="E509" i="1" s="1"/>
  <c r="E504" i="1"/>
  <c r="E503" i="1" s="1"/>
  <c r="E498" i="1"/>
  <c r="E497" i="1" s="1"/>
  <c r="E492" i="1"/>
  <c r="E491" i="1" s="1"/>
  <c r="E486" i="1"/>
  <c r="E485" i="1" s="1"/>
  <c r="E484" i="1"/>
  <c r="E483" i="1"/>
  <c r="E480" i="1" s="1"/>
  <c r="E479" i="1" s="1"/>
  <c r="E482" i="1"/>
  <c r="E481" i="1"/>
  <c r="E474" i="1"/>
  <c r="E473" i="1" s="1"/>
  <c r="E468" i="1"/>
  <c r="E467" i="1" s="1"/>
  <c r="E462" i="1"/>
  <c r="E461" i="1" s="1"/>
  <c r="E456" i="1"/>
  <c r="E455" i="1" s="1"/>
  <c r="E450" i="1"/>
  <c r="E449" i="1" s="1"/>
  <c r="E444" i="1"/>
  <c r="E443" i="1" s="1"/>
  <c r="E438" i="1"/>
  <c r="E437" i="1" s="1"/>
  <c r="E432" i="1"/>
  <c r="E431" i="1" s="1"/>
  <c r="E426" i="1"/>
  <c r="E425" i="1" s="1"/>
  <c r="E424" i="1"/>
  <c r="E423" i="1"/>
  <c r="E422" i="1"/>
  <c r="E421" i="1"/>
  <c r="E420" i="1" s="1"/>
  <c r="E419" i="1" s="1"/>
  <c r="E411" i="1"/>
  <c r="E410" i="1" s="1"/>
  <c r="E405" i="1"/>
  <c r="E404" i="1" s="1"/>
  <c r="E399" i="1"/>
  <c r="E398" i="1" s="1"/>
  <c r="E397" i="1"/>
  <c r="E396" i="1"/>
  <c r="E395" i="1"/>
  <c r="E394" i="1"/>
  <c r="E393" i="1" s="1"/>
  <c r="E392" i="1" s="1"/>
  <c r="E387" i="1"/>
  <c r="E386" i="1" s="1"/>
  <c r="E385" i="1"/>
  <c r="E384" i="1"/>
  <c r="E381" i="1" s="1"/>
  <c r="E380" i="1" s="1"/>
  <c r="E383" i="1"/>
  <c r="E382" i="1"/>
  <c r="E375" i="1"/>
  <c r="E374" i="1" s="1"/>
  <c r="E373" i="1"/>
  <c r="E372" i="1"/>
  <c r="E371" i="1"/>
  <c r="E370" i="1"/>
  <c r="E369" i="1" s="1"/>
  <c r="E368" i="1" s="1"/>
  <c r="E363" i="1"/>
  <c r="E362" i="1" s="1"/>
  <c r="E361" i="1"/>
  <c r="E360" i="1"/>
  <c r="E357" i="1" s="1"/>
  <c r="E356" i="1" s="1"/>
  <c r="E359" i="1"/>
  <c r="E358" i="1"/>
  <c r="E351" i="1"/>
  <c r="E350" i="1" s="1"/>
  <c r="E349" i="1"/>
  <c r="E348" i="1"/>
  <c r="E347" i="1"/>
  <c r="E346" i="1"/>
  <c r="E345" i="1" s="1"/>
  <c r="E344" i="1" s="1"/>
  <c r="E339" i="1"/>
  <c r="E338" i="1" s="1"/>
  <c r="E337" i="1"/>
  <c r="E336" i="1"/>
  <c r="E333" i="1" s="1"/>
  <c r="E332" i="1" s="1"/>
  <c r="E335" i="1"/>
  <c r="E334" i="1"/>
  <c r="E327" i="1"/>
  <c r="E326" i="1" s="1"/>
  <c r="E321" i="1"/>
  <c r="E320" i="1" s="1"/>
  <c r="E319" i="1"/>
  <c r="E318" i="1"/>
  <c r="E317" i="1"/>
  <c r="E315" i="1" s="1"/>
  <c r="E314" i="1" s="1"/>
  <c r="E316" i="1"/>
  <c r="E309" i="1"/>
  <c r="E308" i="1" s="1"/>
  <c r="E303" i="1"/>
  <c r="E302" i="1" s="1"/>
  <c r="E301" i="1"/>
  <c r="E157" i="1" s="1"/>
  <c r="E300" i="1"/>
  <c r="E299" i="1"/>
  <c r="E298" i="1"/>
  <c r="E297" i="1"/>
  <c r="E296" i="1" s="1"/>
  <c r="E291" i="1"/>
  <c r="E290" i="1" s="1"/>
  <c r="E285" i="1"/>
  <c r="E284" i="1" s="1"/>
  <c r="E279" i="1"/>
  <c r="E278" i="1" s="1"/>
  <c r="E273" i="1"/>
  <c r="E272" i="1" s="1"/>
  <c r="E267" i="1"/>
  <c r="E266" i="1" s="1"/>
  <c r="E265" i="1"/>
  <c r="E264" i="1"/>
  <c r="E263" i="1"/>
  <c r="E261" i="1" s="1"/>
  <c r="E260" i="1" s="1"/>
  <c r="E262" i="1"/>
  <c r="E255" i="1"/>
  <c r="E254" i="1" s="1"/>
  <c r="E249" i="1"/>
  <c r="E248" i="1" s="1"/>
  <c r="E243" i="1"/>
  <c r="E242" i="1" s="1"/>
  <c r="E237" i="1"/>
  <c r="E236" i="1" s="1"/>
  <c r="E231" i="1"/>
  <c r="E230" i="1" s="1"/>
  <c r="E225" i="1"/>
  <c r="E224" i="1" s="1"/>
  <c r="E223" i="1"/>
  <c r="E222" i="1"/>
  <c r="E221" i="1"/>
  <c r="E220" i="1"/>
  <c r="E213" i="1"/>
  <c r="E212" i="1" s="1"/>
  <c r="E207" i="1"/>
  <c r="E206" i="1" s="1"/>
  <c r="E201" i="1"/>
  <c r="E200" i="1" s="1"/>
  <c r="E195" i="1"/>
  <c r="E194" i="1" s="1"/>
  <c r="E189" i="1"/>
  <c r="E188" i="1" s="1"/>
  <c r="E183" i="1"/>
  <c r="E182" i="1" s="1"/>
  <c r="E177" i="1"/>
  <c r="E176" i="1" s="1"/>
  <c r="E171" i="1"/>
  <c r="E170" i="1" s="1"/>
  <c r="E165" i="1"/>
  <c r="E164" i="1" s="1"/>
  <c r="E163" i="1"/>
  <c r="E162" i="1"/>
  <c r="E161" i="1"/>
  <c r="E159" i="1" s="1"/>
  <c r="E158" i="1" s="1"/>
  <c r="E160" i="1"/>
  <c r="E154" i="1"/>
  <c r="E147" i="1"/>
  <c r="E146" i="1" s="1"/>
  <c r="E141" i="1"/>
  <c r="E140" i="1" s="1"/>
  <c r="E135" i="1"/>
  <c r="E134" i="1" s="1"/>
  <c r="E129" i="1"/>
  <c r="E128" i="1" s="1"/>
  <c r="E127" i="1"/>
  <c r="E126" i="1"/>
  <c r="E120" i="1" s="1"/>
  <c r="E125" i="1"/>
  <c r="E124" i="1"/>
  <c r="E118" i="1" s="1"/>
  <c r="E121" i="1"/>
  <c r="E111" i="1"/>
  <c r="E110" i="1" s="1"/>
  <c r="E105" i="1"/>
  <c r="E104" i="1"/>
  <c r="E99" i="1"/>
  <c r="E98" i="1" s="1"/>
  <c r="E97" i="1"/>
  <c r="E96" i="1"/>
  <c r="E95" i="1"/>
  <c r="E87" i="1"/>
  <c r="E86" i="1" s="1"/>
  <c r="E81" i="1"/>
  <c r="E80" i="1" s="1"/>
  <c r="E75" i="1"/>
  <c r="E74" i="1" s="1"/>
  <c r="E69" i="1"/>
  <c r="E68" i="1"/>
  <c r="E63" i="1"/>
  <c r="E62" i="1" s="1"/>
  <c r="E57" i="1"/>
  <c r="E56" i="1" s="1"/>
  <c r="E51" i="1"/>
  <c r="E50" i="1" s="1"/>
  <c r="E45" i="1"/>
  <c r="E44" i="1"/>
  <c r="E39" i="1"/>
  <c r="E38" i="1" s="1"/>
  <c r="E33" i="1"/>
  <c r="E32" i="1"/>
  <c r="E26" i="1"/>
  <c r="E25" i="1" s="1"/>
  <c r="E24" i="1" s="1"/>
  <c r="E123" i="1" l="1"/>
  <c r="E122" i="1" s="1"/>
  <c r="E537" i="1"/>
  <c r="E874" i="1"/>
  <c r="E156" i="1"/>
  <c r="E522" i="1"/>
  <c r="E521" i="1" s="1"/>
  <c r="E799" i="1"/>
  <c r="E798" i="1" s="1"/>
  <c r="E907" i="1"/>
  <c r="E906" i="1" s="1"/>
  <c r="E93" i="1"/>
  <c r="E92" i="1" s="1"/>
  <c r="E219" i="1"/>
  <c r="E218" i="1" s="1"/>
  <c r="E653" i="1"/>
  <c r="E652" i="1" s="1"/>
  <c r="E859" i="1"/>
  <c r="E858" i="1" s="1"/>
  <c r="E872" i="1"/>
  <c r="E725" i="1"/>
  <c r="E724" i="1" s="1"/>
  <c r="E535" i="1"/>
  <c r="E534" i="1" s="1"/>
  <c r="E533" i="1" s="1"/>
  <c r="E119" i="1"/>
  <c r="E117" i="1" s="1"/>
  <c r="E116" i="1" s="1"/>
  <c r="E731" i="1"/>
  <c r="E730" i="1" s="1"/>
  <c r="E155" i="1"/>
  <c r="E153" i="1" s="1"/>
  <c r="E152" i="1" s="1"/>
  <c r="E795" i="1"/>
  <c r="E793" i="1" s="1"/>
  <c r="E792" i="1" s="1"/>
  <c r="E903" i="1"/>
  <c r="E873" i="1" s="1"/>
  <c r="E901" i="1" l="1"/>
  <c r="E900" i="1" s="1"/>
  <c r="E871" i="1"/>
  <c r="E870" i="1" s="1"/>
  <c r="Z593" i="1"/>
  <c r="Z541" i="1" l="1"/>
  <c r="Z542" i="1" s="1"/>
  <c r="L421" i="1"/>
  <c r="F421" i="1"/>
  <c r="L474" i="1"/>
  <c r="L473" i="1" s="1"/>
  <c r="L298" i="1"/>
  <c r="L468" i="1"/>
  <c r="L467" i="1" s="1"/>
  <c r="F474" i="1"/>
  <c r="L462" i="1"/>
  <c r="L461" i="1" s="1"/>
  <c r="F462" i="1"/>
  <c r="F461" i="1" s="1"/>
  <c r="F468" i="1"/>
  <c r="F467" i="1" l="1"/>
  <c r="N468" i="1"/>
  <c r="M468" i="1"/>
  <c r="F473" i="1"/>
  <c r="M474" i="1"/>
  <c r="N474" i="1"/>
  <c r="E21" i="1"/>
  <c r="M467" i="1" l="1"/>
  <c r="N467" i="1"/>
  <c r="M473" i="1"/>
  <c r="N473" i="1"/>
  <c r="E20" i="1"/>
  <c r="M606" i="1" l="1"/>
  <c r="N606" i="1"/>
  <c r="M607" i="1"/>
  <c r="N607" i="1"/>
  <c r="M608" i="1"/>
  <c r="N608" i="1"/>
  <c r="M609" i="1"/>
  <c r="N609" i="1"/>
  <c r="F298" i="1" l="1"/>
  <c r="P769" i="1" l="1"/>
  <c r="F347" i="1" l="1"/>
  <c r="F339" i="1"/>
  <c r="F335" i="1"/>
  <c r="F262" i="1"/>
  <c r="L171" i="1" l="1"/>
  <c r="L170" i="1" s="1"/>
  <c r="L927" i="1" l="1"/>
  <c r="L926" i="1" s="1"/>
  <c r="F927" i="1"/>
  <c r="F926" i="1" s="1"/>
  <c r="M612" i="1"/>
  <c r="M613" i="1"/>
  <c r="N613" i="1"/>
  <c r="M614" i="1"/>
  <c r="N614" i="1"/>
  <c r="M615" i="1"/>
  <c r="N615" i="1"/>
  <c r="M926" i="1" l="1"/>
  <c r="N926" i="1"/>
  <c r="N612" i="1"/>
  <c r="L542" i="1"/>
  <c r="L611" i="1"/>
  <c r="L610" i="1" s="1"/>
  <c r="F611" i="1"/>
  <c r="L444" i="1"/>
  <c r="L443" i="1" s="1"/>
  <c r="F371" i="1"/>
  <c r="F610" i="1" l="1"/>
  <c r="N611" i="1"/>
  <c r="M611" i="1"/>
  <c r="M610" i="1" l="1"/>
  <c r="N610" i="1"/>
  <c r="L883" i="1"/>
  <c r="L882" i="1" s="1"/>
  <c r="F883" i="1"/>
  <c r="F882" i="1" s="1"/>
  <c r="L881" i="1"/>
  <c r="F881" i="1"/>
  <c r="L880" i="1"/>
  <c r="F880" i="1"/>
  <c r="L879" i="1"/>
  <c r="F879" i="1"/>
  <c r="L878" i="1"/>
  <c r="F878" i="1"/>
  <c r="L81" i="1"/>
  <c r="F81" i="1"/>
  <c r="F80" i="1" s="1"/>
  <c r="L80" i="1" l="1"/>
  <c r="W80" i="1" s="1"/>
  <c r="W81" i="1"/>
  <c r="F877" i="1"/>
  <c r="F876" i="1" s="1"/>
  <c r="L877" i="1"/>
  <c r="L876" i="1" s="1"/>
  <c r="F20" i="1"/>
  <c r="F14" i="1" s="1"/>
  <c r="F908" i="1" l="1"/>
  <c r="F902" i="1" s="1"/>
  <c r="F916" i="1"/>
  <c r="L905" i="1" l="1"/>
  <c r="L904" i="1"/>
  <c r="F905" i="1"/>
  <c r="F904" i="1"/>
  <c r="F903" i="1"/>
  <c r="L916" i="1"/>
  <c r="L903" i="1" s="1"/>
  <c r="L908" i="1"/>
  <c r="M902" i="1"/>
  <c r="L895" i="1"/>
  <c r="L894" i="1" s="1"/>
  <c r="F895" i="1"/>
  <c r="F894" i="1" s="1"/>
  <c r="L893" i="1"/>
  <c r="F893" i="1"/>
  <c r="L892" i="1"/>
  <c r="F892" i="1"/>
  <c r="L891" i="1"/>
  <c r="F891" i="1"/>
  <c r="L890" i="1"/>
  <c r="F890" i="1"/>
  <c r="L902" i="1" l="1"/>
  <c r="L901" i="1" s="1"/>
  <c r="L900" i="1" s="1"/>
  <c r="N904" i="1"/>
  <c r="M904" i="1"/>
  <c r="N905" i="1"/>
  <c r="M905" i="1"/>
  <c r="N903" i="1"/>
  <c r="M903" i="1"/>
  <c r="L874" i="1"/>
  <c r="F874" i="1"/>
  <c r="F875" i="1"/>
  <c r="L873" i="1"/>
  <c r="L875" i="1"/>
  <c r="F872" i="1"/>
  <c r="L872" i="1"/>
  <c r="L907" i="1"/>
  <c r="L906" i="1" s="1"/>
  <c r="F889" i="1"/>
  <c r="F888" i="1" s="1"/>
  <c r="F873" i="1"/>
  <c r="F901" i="1"/>
  <c r="L889" i="1"/>
  <c r="L888" i="1" s="1"/>
  <c r="L544" i="1"/>
  <c r="L543" i="1"/>
  <c r="F543" i="1"/>
  <c r="F544" i="1"/>
  <c r="L605" i="1"/>
  <c r="L604" i="1" s="1"/>
  <c r="F605" i="1"/>
  <c r="N902" i="1" l="1"/>
  <c r="F604" i="1"/>
  <c r="M605" i="1"/>
  <c r="N605" i="1"/>
  <c r="F900" i="1"/>
  <c r="N901" i="1"/>
  <c r="F871" i="1"/>
  <c r="F870" i="1" s="1"/>
  <c r="L871" i="1"/>
  <c r="L870" i="1" s="1"/>
  <c r="L424" i="1"/>
  <c r="L423" i="1"/>
  <c r="L422" i="1"/>
  <c r="F422" i="1"/>
  <c r="F423" i="1"/>
  <c r="F424" i="1"/>
  <c r="L456" i="1"/>
  <c r="L455" i="1" s="1"/>
  <c r="F456" i="1"/>
  <c r="F455" i="1" s="1"/>
  <c r="M604" i="1" l="1"/>
  <c r="N604" i="1"/>
  <c r="Q870" i="1"/>
  <c r="N900" i="1"/>
  <c r="L359" i="1"/>
  <c r="L20" i="1" l="1"/>
  <c r="W20" i="1" s="1"/>
  <c r="L21" i="1"/>
  <c r="L22" i="1"/>
  <c r="L23" i="1"/>
  <c r="L87" i="1"/>
  <c r="F87" i="1"/>
  <c r="F86" i="1" s="1"/>
  <c r="L86" i="1" l="1"/>
  <c r="W86" i="1" s="1"/>
  <c r="W87" i="1"/>
  <c r="F22" i="1"/>
  <c r="F21" i="1"/>
  <c r="E22" i="1"/>
  <c r="E23" i="1"/>
  <c r="L97" i="1" l="1"/>
  <c r="W97" i="1" s="1"/>
  <c r="L96" i="1"/>
  <c r="W96" i="1" s="1"/>
  <c r="L95" i="1"/>
  <c r="W95" i="1" s="1"/>
  <c r="L93" i="1" l="1"/>
  <c r="M70" i="1"/>
  <c r="N70" i="1"/>
  <c r="M71" i="1"/>
  <c r="N71" i="1"/>
  <c r="M72" i="1"/>
  <c r="N72" i="1"/>
  <c r="M73" i="1"/>
  <c r="N73" i="1"/>
  <c r="M76" i="1"/>
  <c r="N76" i="1"/>
  <c r="M77" i="1"/>
  <c r="N77" i="1"/>
  <c r="M78" i="1"/>
  <c r="N78" i="1"/>
  <c r="M79" i="1"/>
  <c r="N79" i="1"/>
  <c r="N94" i="1"/>
  <c r="N95" i="1"/>
  <c r="N96" i="1"/>
  <c r="N97" i="1"/>
  <c r="M100" i="1"/>
  <c r="N100" i="1"/>
  <c r="M101" i="1"/>
  <c r="N101" i="1"/>
  <c r="M102" i="1"/>
  <c r="N102" i="1"/>
  <c r="M103" i="1"/>
  <c r="N103" i="1"/>
  <c r="M106" i="1"/>
  <c r="N106" i="1"/>
  <c r="M107" i="1"/>
  <c r="N107" i="1"/>
  <c r="M108" i="1"/>
  <c r="N108" i="1"/>
  <c r="M109" i="1"/>
  <c r="N109" i="1"/>
  <c r="M112" i="1"/>
  <c r="N112" i="1"/>
  <c r="M113" i="1"/>
  <c r="N113" i="1"/>
  <c r="M114" i="1"/>
  <c r="N114" i="1"/>
  <c r="M115" i="1"/>
  <c r="N115" i="1"/>
  <c r="N916" i="1"/>
  <c r="M208" i="1"/>
  <c r="L621" i="1"/>
  <c r="L620" i="1"/>
  <c r="L619" i="1"/>
  <c r="L618" i="1"/>
  <c r="F618" i="1"/>
  <c r="F619" i="1"/>
  <c r="F620" i="1"/>
  <c r="F621" i="1"/>
  <c r="L761" i="1"/>
  <c r="L760" i="1"/>
  <c r="L759" i="1"/>
  <c r="L758" i="1"/>
  <c r="F758" i="1"/>
  <c r="F759" i="1"/>
  <c r="F760" i="1"/>
  <c r="F761" i="1"/>
  <c r="M788" i="1"/>
  <c r="N788" i="1"/>
  <c r="M789" i="1"/>
  <c r="N789" i="1"/>
  <c r="M790" i="1"/>
  <c r="N790" i="1"/>
  <c r="M791" i="1"/>
  <c r="N791" i="1"/>
  <c r="L787" i="1"/>
  <c r="L786" i="1" s="1"/>
  <c r="F787" i="1"/>
  <c r="F786" i="1" s="1"/>
  <c r="L781" i="1"/>
  <c r="L780" i="1" s="1"/>
  <c r="F781" i="1"/>
  <c r="L775" i="1"/>
  <c r="L774" i="1" s="1"/>
  <c r="F775" i="1"/>
  <c r="L769" i="1"/>
  <c r="L768" i="1" s="1"/>
  <c r="F769" i="1"/>
  <c r="F768" i="1" s="1"/>
  <c r="M752" i="1"/>
  <c r="N752" i="1"/>
  <c r="M753" i="1"/>
  <c r="N753" i="1"/>
  <c r="M754" i="1"/>
  <c r="N754" i="1"/>
  <c r="M755" i="1"/>
  <c r="N755" i="1"/>
  <c r="M764" i="1"/>
  <c r="N764" i="1"/>
  <c r="M765" i="1"/>
  <c r="N765" i="1"/>
  <c r="M766" i="1"/>
  <c r="N766" i="1"/>
  <c r="M767" i="1"/>
  <c r="N767" i="1"/>
  <c r="M770" i="1"/>
  <c r="N770" i="1"/>
  <c r="M771" i="1"/>
  <c r="N771" i="1"/>
  <c r="M772" i="1"/>
  <c r="N772" i="1"/>
  <c r="M773" i="1"/>
  <c r="N773" i="1"/>
  <c r="M776" i="1"/>
  <c r="N776" i="1"/>
  <c r="M777" i="1"/>
  <c r="N777" i="1"/>
  <c r="M778" i="1"/>
  <c r="N778" i="1"/>
  <c r="M779" i="1"/>
  <c r="N779" i="1"/>
  <c r="M782" i="1"/>
  <c r="N782" i="1"/>
  <c r="M783" i="1"/>
  <c r="N783" i="1"/>
  <c r="M784" i="1"/>
  <c r="N784" i="1"/>
  <c r="M785" i="1"/>
  <c r="N785" i="1"/>
  <c r="M806" i="1"/>
  <c r="N806" i="1"/>
  <c r="M807" i="1"/>
  <c r="N807" i="1"/>
  <c r="M808" i="1"/>
  <c r="N808" i="1"/>
  <c r="M809" i="1"/>
  <c r="N809" i="1"/>
  <c r="M812" i="1"/>
  <c r="N812" i="1"/>
  <c r="M813" i="1"/>
  <c r="N813" i="1"/>
  <c r="M814" i="1"/>
  <c r="N814" i="1"/>
  <c r="M815" i="1"/>
  <c r="N815" i="1"/>
  <c r="M818" i="1"/>
  <c r="N818" i="1"/>
  <c r="M819" i="1"/>
  <c r="N819" i="1"/>
  <c r="M820" i="1"/>
  <c r="N820" i="1"/>
  <c r="M821" i="1"/>
  <c r="N821" i="1"/>
  <c r="M824" i="1"/>
  <c r="N824" i="1"/>
  <c r="M825" i="1"/>
  <c r="N825" i="1"/>
  <c r="M826" i="1"/>
  <c r="N826" i="1"/>
  <c r="M827" i="1"/>
  <c r="N827" i="1"/>
  <c r="M836" i="1"/>
  <c r="N836" i="1"/>
  <c r="M837" i="1"/>
  <c r="N837" i="1"/>
  <c r="M838" i="1"/>
  <c r="N838" i="1"/>
  <c r="M839" i="1"/>
  <c r="N839" i="1"/>
  <c r="M842" i="1"/>
  <c r="N842" i="1"/>
  <c r="M843" i="1"/>
  <c r="N843" i="1"/>
  <c r="M844" i="1"/>
  <c r="N844" i="1"/>
  <c r="M845" i="1"/>
  <c r="N845" i="1"/>
  <c r="M848" i="1"/>
  <c r="N848" i="1"/>
  <c r="M849" i="1"/>
  <c r="N849" i="1"/>
  <c r="M850" i="1"/>
  <c r="N850" i="1"/>
  <c r="M851" i="1"/>
  <c r="N851" i="1"/>
  <c r="M854" i="1"/>
  <c r="N854" i="1"/>
  <c r="M855" i="1"/>
  <c r="N855" i="1"/>
  <c r="M856" i="1"/>
  <c r="N856" i="1"/>
  <c r="M857" i="1"/>
  <c r="N857" i="1"/>
  <c r="M866" i="1"/>
  <c r="N866" i="1"/>
  <c r="M867" i="1"/>
  <c r="N867" i="1"/>
  <c r="M868" i="1"/>
  <c r="N868" i="1"/>
  <c r="M869" i="1"/>
  <c r="N869" i="1"/>
  <c r="M896" i="1"/>
  <c r="N896" i="1"/>
  <c r="M897" i="1"/>
  <c r="N897" i="1"/>
  <c r="M898" i="1"/>
  <c r="N898" i="1"/>
  <c r="M899" i="1"/>
  <c r="N899" i="1"/>
  <c r="M924" i="1"/>
  <c r="N924" i="1"/>
  <c r="M925" i="1"/>
  <c r="N925" i="1"/>
  <c r="L763" i="1"/>
  <c r="L762" i="1" s="1"/>
  <c r="F763" i="1"/>
  <c r="L92" i="1" l="1"/>
  <c r="W92" i="1" s="1"/>
  <c r="W93" i="1"/>
  <c r="M900" i="1"/>
  <c r="M901" i="1"/>
  <c r="M916" i="1"/>
  <c r="M908" i="1"/>
  <c r="N908" i="1"/>
  <c r="M763" i="1"/>
  <c r="M786" i="1"/>
  <c r="F762" i="1"/>
  <c r="M762" i="1" s="1"/>
  <c r="N763" i="1"/>
  <c r="N786" i="1"/>
  <c r="N787" i="1"/>
  <c r="M781" i="1"/>
  <c r="M787" i="1"/>
  <c r="F780" i="1"/>
  <c r="N781" i="1"/>
  <c r="M775" i="1"/>
  <c r="N775" i="1"/>
  <c r="F774" i="1"/>
  <c r="N769" i="1"/>
  <c r="N768" i="1"/>
  <c r="M768" i="1"/>
  <c r="M769" i="1"/>
  <c r="N762" i="1" l="1"/>
  <c r="M780" i="1"/>
  <c r="N780" i="1"/>
  <c r="M774" i="1"/>
  <c r="N774" i="1"/>
  <c r="N761" i="1"/>
  <c r="M761" i="1"/>
  <c r="N760" i="1"/>
  <c r="M760" i="1"/>
  <c r="F394" i="1"/>
  <c r="L223" i="1"/>
  <c r="L222" i="1"/>
  <c r="L221" i="1"/>
  <c r="L220" i="1"/>
  <c r="F221" i="1"/>
  <c r="F222" i="1"/>
  <c r="F223" i="1"/>
  <c r="L243" i="1"/>
  <c r="L242" i="1" s="1"/>
  <c r="F243" i="1"/>
  <c r="F242" i="1" s="1"/>
  <c r="F757" i="1" l="1"/>
  <c r="F756" i="1" s="1"/>
  <c r="M759" i="1"/>
  <c r="N759" i="1"/>
  <c r="N758" i="1"/>
  <c r="M758" i="1"/>
  <c r="L757" i="1"/>
  <c r="L756" i="1" s="1"/>
  <c r="Q756" i="1" s="1"/>
  <c r="L17" i="1"/>
  <c r="W17" i="1" s="1"/>
  <c r="L16" i="1"/>
  <c r="W16" i="1" s="1"/>
  <c r="L15" i="1"/>
  <c r="W15" i="1" s="1"/>
  <c r="L14" i="1"/>
  <c r="W14" i="1" s="1"/>
  <c r="M94" i="1"/>
  <c r="M95" i="1"/>
  <c r="M96" i="1"/>
  <c r="M97" i="1"/>
  <c r="L105" i="1"/>
  <c r="F105" i="1"/>
  <c r="L99" i="1"/>
  <c r="F99" i="1"/>
  <c r="F93" i="1"/>
  <c r="L104" i="1" l="1"/>
  <c r="W104" i="1" s="1"/>
  <c r="W105" i="1"/>
  <c r="L98" i="1"/>
  <c r="W98" i="1" s="1"/>
  <c r="W99" i="1"/>
  <c r="L13" i="1"/>
  <c r="W13" i="1" s="1"/>
  <c r="F98" i="1"/>
  <c r="M99" i="1"/>
  <c r="N99" i="1"/>
  <c r="F92" i="1"/>
  <c r="N93" i="1"/>
  <c r="F104" i="1"/>
  <c r="M105" i="1"/>
  <c r="N105" i="1"/>
  <c r="E17" i="1"/>
  <c r="N756" i="1"/>
  <c r="M756" i="1"/>
  <c r="N757" i="1"/>
  <c r="M757" i="1"/>
  <c r="E16" i="1"/>
  <c r="E15" i="1"/>
  <c r="E14" i="1"/>
  <c r="M92" i="1" l="1"/>
  <c r="N92" i="1"/>
  <c r="M104" i="1"/>
  <c r="N104" i="1"/>
  <c r="M93" i="1"/>
  <c r="M98" i="1"/>
  <c r="N98" i="1"/>
  <c r="L262" i="1"/>
  <c r="P58" i="1" l="1"/>
  <c r="P48" i="1"/>
  <c r="L111" i="1" l="1"/>
  <c r="F111" i="1"/>
  <c r="L110" i="1" l="1"/>
  <c r="W110" i="1" s="1"/>
  <c r="W111" i="1"/>
  <c r="F110" i="1"/>
  <c r="M111" i="1"/>
  <c r="N111" i="1"/>
  <c r="E13" i="1"/>
  <c r="E19" i="1"/>
  <c r="E18" i="1" l="1"/>
  <c r="M110" i="1"/>
  <c r="N110" i="1"/>
  <c r="F124" i="1" l="1"/>
  <c r="L124" i="1"/>
  <c r="M891" i="1" l="1"/>
  <c r="N891" i="1"/>
  <c r="M893" i="1"/>
  <c r="N893" i="1"/>
  <c r="M890" i="1"/>
  <c r="N890" i="1"/>
  <c r="M892" i="1"/>
  <c r="N892" i="1"/>
  <c r="L75" i="1"/>
  <c r="L74" i="1" s="1"/>
  <c r="F75" i="1"/>
  <c r="F74" i="1" l="1"/>
  <c r="M75" i="1"/>
  <c r="N75" i="1"/>
  <c r="F860" i="1"/>
  <c r="M74" i="1" l="1"/>
  <c r="N74" i="1"/>
  <c r="M860" i="1"/>
  <c r="F552" i="1"/>
  <c r="L552" i="1"/>
  <c r="L335" i="1"/>
  <c r="M872" i="1" l="1"/>
  <c r="N872" i="1"/>
  <c r="N26" i="1"/>
  <c r="N27" i="1"/>
  <c r="N28" i="1"/>
  <c r="N29" i="1"/>
  <c r="N34" i="1"/>
  <c r="N35" i="1"/>
  <c r="N36" i="1"/>
  <c r="N37" i="1"/>
  <c r="N40" i="1"/>
  <c r="N41" i="1"/>
  <c r="N42" i="1"/>
  <c r="N43" i="1"/>
  <c r="N46" i="1"/>
  <c r="N47" i="1"/>
  <c r="N48" i="1"/>
  <c r="N49" i="1"/>
  <c r="N52" i="1"/>
  <c r="N53" i="1"/>
  <c r="N54" i="1"/>
  <c r="N55" i="1"/>
  <c r="N58" i="1"/>
  <c r="N59" i="1"/>
  <c r="N60" i="1"/>
  <c r="N61" i="1"/>
  <c r="N64" i="1"/>
  <c r="N65" i="1"/>
  <c r="N66" i="1"/>
  <c r="N67" i="1"/>
  <c r="N124" i="1"/>
  <c r="N130" i="1"/>
  <c r="N131" i="1"/>
  <c r="N132" i="1"/>
  <c r="N133" i="1"/>
  <c r="N136" i="1"/>
  <c r="N137" i="1"/>
  <c r="N138" i="1"/>
  <c r="N139" i="1"/>
  <c r="N142" i="1"/>
  <c r="N143" i="1"/>
  <c r="N144" i="1"/>
  <c r="N145" i="1"/>
  <c r="N148" i="1"/>
  <c r="N149" i="1"/>
  <c r="N150" i="1"/>
  <c r="N151" i="1"/>
  <c r="N166" i="1"/>
  <c r="N167" i="1"/>
  <c r="N168" i="1"/>
  <c r="N169" i="1"/>
  <c r="N172" i="1"/>
  <c r="N173" i="1"/>
  <c r="N174" i="1"/>
  <c r="N175" i="1"/>
  <c r="N178" i="1"/>
  <c r="N179" i="1"/>
  <c r="N180" i="1"/>
  <c r="N181" i="1"/>
  <c r="N184" i="1"/>
  <c r="N185" i="1"/>
  <c r="N186" i="1"/>
  <c r="N187" i="1"/>
  <c r="N190" i="1"/>
  <c r="N191" i="1"/>
  <c r="N192" i="1"/>
  <c r="N193" i="1"/>
  <c r="N196" i="1"/>
  <c r="N197" i="1"/>
  <c r="N198" i="1"/>
  <c r="N199" i="1"/>
  <c r="N202" i="1"/>
  <c r="N203" i="1"/>
  <c r="N204" i="1"/>
  <c r="N205" i="1"/>
  <c r="N208" i="1"/>
  <c r="N209" i="1"/>
  <c r="N210" i="1"/>
  <c r="N211" i="1"/>
  <c r="N214" i="1"/>
  <c r="N215" i="1"/>
  <c r="N216" i="1"/>
  <c r="N217" i="1"/>
  <c r="N220" i="1"/>
  <c r="N226" i="1"/>
  <c r="N227" i="1"/>
  <c r="N228" i="1"/>
  <c r="N229" i="1"/>
  <c r="N232" i="1"/>
  <c r="N233" i="1"/>
  <c r="N234" i="1"/>
  <c r="N235" i="1"/>
  <c r="N238" i="1"/>
  <c r="N239" i="1"/>
  <c r="N240" i="1"/>
  <c r="N241" i="1"/>
  <c r="N250" i="1"/>
  <c r="N251" i="1"/>
  <c r="N252" i="1"/>
  <c r="N253" i="1"/>
  <c r="N256" i="1"/>
  <c r="N257" i="1"/>
  <c r="N258" i="1"/>
  <c r="N259" i="1"/>
  <c r="N268" i="1"/>
  <c r="N269" i="1"/>
  <c r="N270" i="1"/>
  <c r="N271" i="1"/>
  <c r="N274" i="1"/>
  <c r="N275" i="1"/>
  <c r="N276" i="1"/>
  <c r="N277" i="1"/>
  <c r="N280" i="1"/>
  <c r="N281" i="1"/>
  <c r="N282" i="1"/>
  <c r="N283" i="1"/>
  <c r="N286" i="1"/>
  <c r="N287" i="1"/>
  <c r="N288" i="1"/>
  <c r="N289" i="1"/>
  <c r="N292" i="1"/>
  <c r="N293" i="1"/>
  <c r="N294" i="1"/>
  <c r="N295" i="1"/>
  <c r="N298" i="1"/>
  <c r="N304" i="1"/>
  <c r="N305" i="1"/>
  <c r="N306" i="1"/>
  <c r="N307" i="1"/>
  <c r="N310" i="1"/>
  <c r="N311" i="1"/>
  <c r="N312" i="1"/>
  <c r="N313" i="1"/>
  <c r="N322" i="1"/>
  <c r="N323" i="1"/>
  <c r="N324" i="1"/>
  <c r="N325" i="1"/>
  <c r="N328" i="1"/>
  <c r="N329" i="1"/>
  <c r="N330" i="1"/>
  <c r="N331" i="1"/>
  <c r="N335" i="1"/>
  <c r="N340" i="1"/>
  <c r="N341" i="1"/>
  <c r="N342" i="1"/>
  <c r="N343" i="1"/>
  <c r="N352" i="1"/>
  <c r="N353" i="1"/>
  <c r="N354" i="1"/>
  <c r="N355" i="1"/>
  <c r="N364" i="1"/>
  <c r="N365" i="1"/>
  <c r="N366" i="1"/>
  <c r="N367" i="1"/>
  <c r="N376" i="1"/>
  <c r="N377" i="1"/>
  <c r="N378" i="1"/>
  <c r="N379" i="1"/>
  <c r="N388" i="1"/>
  <c r="N389" i="1"/>
  <c r="N390" i="1"/>
  <c r="N391" i="1"/>
  <c r="N400" i="1"/>
  <c r="N401" i="1"/>
  <c r="N402" i="1"/>
  <c r="N403" i="1"/>
  <c r="N406" i="1"/>
  <c r="N407" i="1"/>
  <c r="N408" i="1"/>
  <c r="N409" i="1"/>
  <c r="N412" i="1"/>
  <c r="N413" i="1"/>
  <c r="N414" i="1"/>
  <c r="N415" i="1"/>
  <c r="N427" i="1"/>
  <c r="N428" i="1"/>
  <c r="N429" i="1"/>
  <c r="N430" i="1"/>
  <c r="N433" i="1"/>
  <c r="N434" i="1"/>
  <c r="N435" i="1"/>
  <c r="N436" i="1"/>
  <c r="N439" i="1"/>
  <c r="N440" i="1"/>
  <c r="N441" i="1"/>
  <c r="N442" i="1"/>
  <c r="N445" i="1"/>
  <c r="N446" i="1"/>
  <c r="N447" i="1"/>
  <c r="N448" i="1"/>
  <c r="N451" i="1"/>
  <c r="N452" i="1"/>
  <c r="N453" i="1"/>
  <c r="N454" i="1"/>
  <c r="N487" i="1"/>
  <c r="N488" i="1"/>
  <c r="N489" i="1"/>
  <c r="N490" i="1"/>
  <c r="N493" i="1"/>
  <c r="N494" i="1"/>
  <c r="N495" i="1"/>
  <c r="N496" i="1"/>
  <c r="N499" i="1"/>
  <c r="N500" i="1"/>
  <c r="N501" i="1"/>
  <c r="N502" i="1"/>
  <c r="N505" i="1"/>
  <c r="N506" i="1"/>
  <c r="N507" i="1"/>
  <c r="N508" i="1"/>
  <c r="N511" i="1"/>
  <c r="N512" i="1"/>
  <c r="N513" i="1"/>
  <c r="N514" i="1"/>
  <c r="N517" i="1"/>
  <c r="N518" i="1"/>
  <c r="N519" i="1"/>
  <c r="N520" i="1"/>
  <c r="N529" i="1"/>
  <c r="N530" i="1"/>
  <c r="N531" i="1"/>
  <c r="N532" i="1"/>
  <c r="N547" i="1"/>
  <c r="N548" i="1"/>
  <c r="N549" i="1"/>
  <c r="N550" i="1"/>
  <c r="N552" i="1"/>
  <c r="N553" i="1"/>
  <c r="N554" i="1"/>
  <c r="N555" i="1"/>
  <c r="N556" i="1"/>
  <c r="N557" i="1"/>
  <c r="N558" i="1"/>
  <c r="N562" i="1"/>
  <c r="N563" i="1"/>
  <c r="N564" i="1"/>
  <c r="N565" i="1"/>
  <c r="N568" i="1"/>
  <c r="N569" i="1"/>
  <c r="N570" i="1"/>
  <c r="N571" i="1"/>
  <c r="N574" i="1"/>
  <c r="N575" i="1"/>
  <c r="N576" i="1"/>
  <c r="N577" i="1"/>
  <c r="N581" i="1"/>
  <c r="N582" i="1"/>
  <c r="N583" i="1"/>
  <c r="N584" i="1"/>
  <c r="N585" i="1"/>
  <c r="N588" i="1"/>
  <c r="N589" i="1"/>
  <c r="N590" i="1"/>
  <c r="N591" i="1"/>
  <c r="N594" i="1"/>
  <c r="N595" i="1"/>
  <c r="N596" i="1"/>
  <c r="N597" i="1"/>
  <c r="N600" i="1"/>
  <c r="N601" i="1"/>
  <c r="N602" i="1"/>
  <c r="N603" i="1"/>
  <c r="N624" i="1"/>
  <c r="N625" i="1"/>
  <c r="N626" i="1"/>
  <c r="N627" i="1"/>
  <c r="N630" i="1"/>
  <c r="N631" i="1"/>
  <c r="N632" i="1"/>
  <c r="N633" i="1"/>
  <c r="N636" i="1"/>
  <c r="N637" i="1"/>
  <c r="N638" i="1"/>
  <c r="N639" i="1"/>
  <c r="N642" i="1"/>
  <c r="N643" i="1"/>
  <c r="N644" i="1"/>
  <c r="N645" i="1"/>
  <c r="N648" i="1"/>
  <c r="N649" i="1"/>
  <c r="N650" i="1"/>
  <c r="N651" i="1"/>
  <c r="N660" i="1"/>
  <c r="N661" i="1"/>
  <c r="N662" i="1"/>
  <c r="N663" i="1"/>
  <c r="N666" i="1"/>
  <c r="N667" i="1"/>
  <c r="N668" i="1"/>
  <c r="N669" i="1"/>
  <c r="N672" i="1"/>
  <c r="N673" i="1"/>
  <c r="N674" i="1"/>
  <c r="N675" i="1"/>
  <c r="N678" i="1"/>
  <c r="N679" i="1"/>
  <c r="N680" i="1"/>
  <c r="N681" i="1"/>
  <c r="N684" i="1"/>
  <c r="N685" i="1"/>
  <c r="N686" i="1"/>
  <c r="N687" i="1"/>
  <c r="N690" i="1"/>
  <c r="N691" i="1"/>
  <c r="N692" i="1"/>
  <c r="N693" i="1"/>
  <c r="N696" i="1"/>
  <c r="N697" i="1"/>
  <c r="N698" i="1"/>
  <c r="N699" i="1"/>
  <c r="N702" i="1"/>
  <c r="N703" i="1"/>
  <c r="N704" i="1"/>
  <c r="N705" i="1"/>
  <c r="N708" i="1"/>
  <c r="N709" i="1"/>
  <c r="N710" i="1"/>
  <c r="N711" i="1"/>
  <c r="N714" i="1"/>
  <c r="N715" i="1"/>
  <c r="N716" i="1"/>
  <c r="N717" i="1"/>
  <c r="N720" i="1"/>
  <c r="N721" i="1"/>
  <c r="N722" i="1"/>
  <c r="N723" i="1"/>
  <c r="N733" i="1"/>
  <c r="N734" i="1"/>
  <c r="N735" i="1"/>
  <c r="N736" i="1"/>
  <c r="N737" i="1"/>
  <c r="N740" i="1"/>
  <c r="N741" i="1"/>
  <c r="N742" i="1"/>
  <c r="N743" i="1"/>
  <c r="N746" i="1"/>
  <c r="N747" i="1"/>
  <c r="N748" i="1"/>
  <c r="N749" i="1"/>
  <c r="M733" i="1" l="1"/>
  <c r="M451" i="1"/>
  <c r="M452" i="1"/>
  <c r="M453" i="1"/>
  <c r="M454" i="1"/>
  <c r="L853" i="1" l="1"/>
  <c r="L852" i="1" s="1"/>
  <c r="F907" i="1" l="1"/>
  <c r="F865" i="1"/>
  <c r="F863" i="1"/>
  <c r="F862" i="1"/>
  <c r="F861" i="1"/>
  <c r="F847" i="1"/>
  <c r="F841" i="1"/>
  <c r="F835" i="1"/>
  <c r="F833" i="1"/>
  <c r="F832" i="1"/>
  <c r="F831" i="1"/>
  <c r="F823" i="1"/>
  <c r="F817" i="1"/>
  <c r="F803" i="1"/>
  <c r="F802" i="1"/>
  <c r="F801" i="1"/>
  <c r="F800" i="1"/>
  <c r="F751" i="1"/>
  <c r="F745" i="1"/>
  <c r="F739" i="1"/>
  <c r="F738" i="1" s="1"/>
  <c r="F729" i="1"/>
  <c r="F728" i="1"/>
  <c r="F727" i="1"/>
  <c r="F719" i="1"/>
  <c r="F713" i="1"/>
  <c r="F707" i="1"/>
  <c r="F706" i="1" s="1"/>
  <c r="F701" i="1"/>
  <c r="F695" i="1"/>
  <c r="F689" i="1"/>
  <c r="F683" i="1"/>
  <c r="F677" i="1"/>
  <c r="F671" i="1"/>
  <c r="F665" i="1"/>
  <c r="F659" i="1"/>
  <c r="F658" i="1" s="1"/>
  <c r="F657" i="1"/>
  <c r="F656" i="1"/>
  <c r="F655" i="1"/>
  <c r="F654" i="1"/>
  <c r="F647" i="1"/>
  <c r="F646" i="1" s="1"/>
  <c r="F641" i="1"/>
  <c r="F635" i="1"/>
  <c r="F634" i="1" s="1"/>
  <c r="F629" i="1"/>
  <c r="F623" i="1"/>
  <c r="F599" i="1"/>
  <c r="F593" i="1"/>
  <c r="F587" i="1"/>
  <c r="F579" i="1"/>
  <c r="F578" i="1" s="1"/>
  <c r="F573" i="1"/>
  <c r="F567" i="1"/>
  <c r="F561" i="1"/>
  <c r="F551" i="1"/>
  <c r="F546" i="1"/>
  <c r="F528" i="1"/>
  <c r="F527" i="1" s="1"/>
  <c r="F526" i="1"/>
  <c r="F524" i="1"/>
  <c r="F523" i="1"/>
  <c r="F516" i="1"/>
  <c r="F510" i="1"/>
  <c r="F504" i="1"/>
  <c r="F498" i="1"/>
  <c r="F492" i="1"/>
  <c r="F486" i="1"/>
  <c r="F484" i="1"/>
  <c r="F483" i="1"/>
  <c r="F482" i="1"/>
  <c r="F481" i="1"/>
  <c r="F450" i="1"/>
  <c r="F444" i="1"/>
  <c r="F438" i="1"/>
  <c r="F437" i="1" s="1"/>
  <c r="F432" i="1"/>
  <c r="F431" i="1" s="1"/>
  <c r="F426" i="1"/>
  <c r="F405" i="1"/>
  <c r="F399" i="1"/>
  <c r="F397" i="1"/>
  <c r="F396" i="1"/>
  <c r="F395" i="1"/>
  <c r="F387" i="1"/>
  <c r="F385" i="1"/>
  <c r="F384" i="1"/>
  <c r="F383" i="1"/>
  <c r="F382" i="1"/>
  <c r="F375" i="1"/>
  <c r="F373" i="1"/>
  <c r="F372" i="1"/>
  <c r="F370" i="1"/>
  <c r="F363" i="1"/>
  <c r="F361" i="1"/>
  <c r="F360" i="1"/>
  <c r="F358" i="1"/>
  <c r="F351" i="1"/>
  <c r="F349" i="1"/>
  <c r="F348" i="1"/>
  <c r="F346" i="1"/>
  <c r="F337" i="1"/>
  <c r="F336" i="1"/>
  <c r="F334" i="1"/>
  <c r="F327" i="1"/>
  <c r="F321" i="1"/>
  <c r="F319" i="1"/>
  <c r="F318" i="1"/>
  <c r="F317" i="1"/>
  <c r="F316" i="1"/>
  <c r="F309" i="1"/>
  <c r="F303" i="1"/>
  <c r="F302" i="1" s="1"/>
  <c r="F301" i="1"/>
  <c r="F300" i="1"/>
  <c r="F299" i="1"/>
  <c r="F291" i="1"/>
  <c r="F290" i="1" s="1"/>
  <c r="F285" i="1"/>
  <c r="F279" i="1"/>
  <c r="F273" i="1"/>
  <c r="F267" i="1"/>
  <c r="F265" i="1"/>
  <c r="F264" i="1"/>
  <c r="F263" i="1"/>
  <c r="F255" i="1"/>
  <c r="F254" i="1" s="1"/>
  <c r="F249" i="1"/>
  <c r="F237" i="1"/>
  <c r="F236" i="1" s="1"/>
  <c r="F231" i="1"/>
  <c r="F225" i="1"/>
  <c r="F219" i="1"/>
  <c r="F213" i="1"/>
  <c r="F212" i="1" s="1"/>
  <c r="F207" i="1"/>
  <c r="F201" i="1"/>
  <c r="F200" i="1" s="1"/>
  <c r="F195" i="1"/>
  <c r="F189" i="1"/>
  <c r="F183" i="1"/>
  <c r="F182" i="1" s="1"/>
  <c r="F177" i="1"/>
  <c r="F176" i="1" s="1"/>
  <c r="F171" i="1"/>
  <c r="F170" i="1" s="1"/>
  <c r="F165" i="1"/>
  <c r="F163" i="1"/>
  <c r="F162" i="1"/>
  <c r="F161" i="1"/>
  <c r="F160" i="1"/>
  <c r="F147" i="1"/>
  <c r="F141" i="1"/>
  <c r="F135" i="1"/>
  <c r="F129" i="1"/>
  <c r="F128" i="1" s="1"/>
  <c r="F127" i="1"/>
  <c r="F121" i="1" s="1"/>
  <c r="F126" i="1"/>
  <c r="F120" i="1" s="1"/>
  <c r="F125" i="1"/>
  <c r="F119" i="1" s="1"/>
  <c r="F118" i="1"/>
  <c r="F69" i="1"/>
  <c r="F63" i="1"/>
  <c r="F62" i="1" s="1"/>
  <c r="F57" i="1"/>
  <c r="F56" i="1" s="1"/>
  <c r="F51" i="1"/>
  <c r="F45" i="1"/>
  <c r="F44" i="1" s="1"/>
  <c r="F39" i="1"/>
  <c r="F33" i="1"/>
  <c r="F25" i="1"/>
  <c r="F16" i="1"/>
  <c r="F15" i="1"/>
  <c r="F206" i="1" l="1"/>
  <c r="F536" i="1"/>
  <c r="F537" i="1"/>
  <c r="F538" i="1"/>
  <c r="F834" i="1"/>
  <c r="F906" i="1"/>
  <c r="F297" i="1"/>
  <c r="F296" i="1" s="1"/>
  <c r="F859" i="1"/>
  <c r="F858" i="1" s="1"/>
  <c r="F795" i="1"/>
  <c r="F381" i="1"/>
  <c r="F380" i="1" s="1"/>
  <c r="F797" i="1"/>
  <c r="F357" i="1"/>
  <c r="F356" i="1" s="1"/>
  <c r="F345" i="1"/>
  <c r="F344" i="1" s="1"/>
  <c r="F123" i="1"/>
  <c r="F122" i="1" s="1"/>
  <c r="F68" i="1"/>
  <c r="F157" i="1"/>
  <c r="F333" i="1"/>
  <c r="F332" i="1" s="1"/>
  <c r="F522" i="1"/>
  <c r="F521" i="1" s="1"/>
  <c r="F38" i="1"/>
  <c r="F864" i="1"/>
  <c r="F846" i="1"/>
  <c r="F840" i="1"/>
  <c r="F829" i="1"/>
  <c r="F822" i="1"/>
  <c r="F816" i="1"/>
  <c r="F799" i="1"/>
  <c r="F750" i="1"/>
  <c r="F744" i="1"/>
  <c r="F718" i="1"/>
  <c r="F712" i="1"/>
  <c r="F700" i="1"/>
  <c r="F694" i="1"/>
  <c r="F688" i="1"/>
  <c r="F682" i="1"/>
  <c r="F676" i="1"/>
  <c r="F670" i="1"/>
  <c r="F664" i="1"/>
  <c r="F653" i="1"/>
  <c r="F640" i="1"/>
  <c r="F628" i="1"/>
  <c r="F622" i="1"/>
  <c r="F598" i="1"/>
  <c r="F592" i="1"/>
  <c r="F586" i="1"/>
  <c r="F572" i="1"/>
  <c r="F566" i="1"/>
  <c r="F560" i="1"/>
  <c r="F545" i="1"/>
  <c r="F515" i="1"/>
  <c r="F509" i="1"/>
  <c r="F503" i="1"/>
  <c r="F497" i="1"/>
  <c r="F491" i="1"/>
  <c r="F480" i="1"/>
  <c r="F485" i="1"/>
  <c r="F449" i="1"/>
  <c r="F443" i="1"/>
  <c r="F420" i="1"/>
  <c r="F425" i="1"/>
  <c r="F404" i="1"/>
  <c r="F393" i="1"/>
  <c r="F398" i="1"/>
  <c r="F386" i="1"/>
  <c r="F374" i="1"/>
  <c r="F362" i="1"/>
  <c r="F350" i="1"/>
  <c r="F326" i="1"/>
  <c r="F315" i="1"/>
  <c r="F320" i="1"/>
  <c r="F308" i="1"/>
  <c r="F284" i="1"/>
  <c r="F278" i="1"/>
  <c r="F272" i="1"/>
  <c r="F261" i="1"/>
  <c r="F266" i="1"/>
  <c r="F248" i="1"/>
  <c r="F230" i="1"/>
  <c r="F224" i="1"/>
  <c r="F218" i="1"/>
  <c r="F194" i="1"/>
  <c r="F188" i="1"/>
  <c r="F159" i="1"/>
  <c r="F164" i="1"/>
  <c r="F146" i="1"/>
  <c r="F140" i="1"/>
  <c r="F134" i="1"/>
  <c r="F117" i="1"/>
  <c r="F50" i="1"/>
  <c r="F32" i="1"/>
  <c r="F24" i="1"/>
  <c r="F17" i="1"/>
  <c r="F617" i="1"/>
  <c r="F540" i="1"/>
  <c r="F155" i="1"/>
  <c r="F369" i="1"/>
  <c r="F796" i="1"/>
  <c r="F794" i="1"/>
  <c r="F156" i="1"/>
  <c r="F154" i="1"/>
  <c r="F13" i="1"/>
  <c r="M13" i="1" s="1"/>
  <c r="F19" i="1"/>
  <c r="F338" i="1"/>
  <c r="F411" i="1"/>
  <c r="F410" i="1" s="1"/>
  <c r="F732" i="1"/>
  <c r="F853" i="1"/>
  <c r="M831" i="1"/>
  <c r="M832" i="1"/>
  <c r="M833" i="1"/>
  <c r="M830" i="1"/>
  <c r="N15" i="1"/>
  <c r="N16" i="1"/>
  <c r="L25" i="1"/>
  <c r="L33" i="1"/>
  <c r="L39" i="1"/>
  <c r="L38" i="1" s="1"/>
  <c r="L45" i="1"/>
  <c r="L44" i="1" s="1"/>
  <c r="N44" i="1" s="1"/>
  <c r="L51" i="1"/>
  <c r="L50" i="1" s="1"/>
  <c r="L57" i="1"/>
  <c r="L56" i="1" s="1"/>
  <c r="N56" i="1" s="1"/>
  <c r="L63" i="1"/>
  <c r="N63" i="1" s="1"/>
  <c r="L69" i="1"/>
  <c r="N69" i="1" s="1"/>
  <c r="L125" i="1"/>
  <c r="L119" i="1" s="1"/>
  <c r="N119" i="1" s="1"/>
  <c r="L126" i="1"/>
  <c r="L120" i="1" s="1"/>
  <c r="N120" i="1" s="1"/>
  <c r="L127" i="1"/>
  <c r="L121" i="1" s="1"/>
  <c r="N121" i="1" s="1"/>
  <c r="L129" i="1"/>
  <c r="N129" i="1" s="1"/>
  <c r="L135" i="1"/>
  <c r="L134" i="1" s="1"/>
  <c r="L141" i="1"/>
  <c r="L140" i="1" s="1"/>
  <c r="M450" i="1"/>
  <c r="M800" i="1"/>
  <c r="M801" i="1"/>
  <c r="M802" i="1"/>
  <c r="M803" i="1"/>
  <c r="M861" i="1"/>
  <c r="M862" i="1"/>
  <c r="M863" i="1"/>
  <c r="L32" i="1" l="1"/>
  <c r="W32" i="1" s="1"/>
  <c r="W33" i="1"/>
  <c r="L24" i="1"/>
  <c r="W24" i="1" s="1"/>
  <c r="W25" i="1"/>
  <c r="M207" i="1"/>
  <c r="M68" i="1"/>
  <c r="M69" i="1"/>
  <c r="M206" i="1"/>
  <c r="M865" i="1"/>
  <c r="M835" i="1"/>
  <c r="M817" i="1"/>
  <c r="M823" i="1"/>
  <c r="M804" i="1"/>
  <c r="M822" i="1"/>
  <c r="M906" i="1"/>
  <c r="N906" i="1"/>
  <c r="N873" i="1"/>
  <c r="M873" i="1"/>
  <c r="M864" i="1"/>
  <c r="M834" i="1"/>
  <c r="M875" i="1"/>
  <c r="N875" i="1"/>
  <c r="M810" i="1"/>
  <c r="M840" i="1"/>
  <c r="M894" i="1"/>
  <c r="N907" i="1"/>
  <c r="N853" i="1"/>
  <c r="M853" i="1"/>
  <c r="M750" i="1"/>
  <c r="M816" i="1"/>
  <c r="M846" i="1"/>
  <c r="M847" i="1"/>
  <c r="M907" i="1"/>
  <c r="M805" i="1"/>
  <c r="M841" i="1"/>
  <c r="M811" i="1"/>
  <c r="M874" i="1"/>
  <c r="N874" i="1"/>
  <c r="M895" i="1"/>
  <c r="M751" i="1"/>
  <c r="L62" i="1"/>
  <c r="N62" i="1" s="1"/>
  <c r="N127" i="1"/>
  <c r="N51" i="1"/>
  <c r="F10" i="1"/>
  <c r="L68" i="1"/>
  <c r="N68" i="1" s="1"/>
  <c r="M794" i="1"/>
  <c r="M449" i="1"/>
  <c r="N22" i="1"/>
  <c r="N125" i="1"/>
  <c r="N21" i="1"/>
  <c r="N126" i="1"/>
  <c r="N38" i="1"/>
  <c r="N39" i="1"/>
  <c r="F852" i="1"/>
  <c r="F828" i="1"/>
  <c r="F798" i="1"/>
  <c r="F793" i="1"/>
  <c r="M732" i="1"/>
  <c r="F652" i="1"/>
  <c r="F616" i="1"/>
  <c r="F539" i="1"/>
  <c r="F479" i="1"/>
  <c r="F419" i="1"/>
  <c r="F392" i="1"/>
  <c r="F368" i="1"/>
  <c r="F9" i="1"/>
  <c r="F314" i="1"/>
  <c r="F260" i="1"/>
  <c r="F158" i="1"/>
  <c r="N141" i="1"/>
  <c r="N140" i="1"/>
  <c r="N134" i="1"/>
  <c r="N135" i="1"/>
  <c r="L128" i="1"/>
  <c r="N128" i="1" s="1"/>
  <c r="F116" i="1"/>
  <c r="N57" i="1"/>
  <c r="N45" i="1"/>
  <c r="N33" i="1"/>
  <c r="N17" i="1"/>
  <c r="N23" i="1"/>
  <c r="F11" i="1"/>
  <c r="N25" i="1"/>
  <c r="F18" i="1"/>
  <c r="F12" i="1"/>
  <c r="F726" i="1"/>
  <c r="F535" i="1" s="1"/>
  <c r="F731" i="1"/>
  <c r="F153" i="1"/>
  <c r="M858" i="1"/>
  <c r="E12" i="1"/>
  <c r="M796" i="1"/>
  <c r="Q652" i="1"/>
  <c r="E9" i="1"/>
  <c r="M797" i="1"/>
  <c r="M795" i="1"/>
  <c r="N20" i="1"/>
  <c r="L654" i="1"/>
  <c r="L677" i="1"/>
  <c r="N677" i="1" s="1"/>
  <c r="L263" i="1"/>
  <c r="N263" i="1" s="1"/>
  <c r="L264" i="1"/>
  <c r="N264" i="1" s="1"/>
  <c r="L265" i="1"/>
  <c r="N423" i="1"/>
  <c r="N424" i="1"/>
  <c r="N422" i="1"/>
  <c r="N421" i="1"/>
  <c r="L450" i="1"/>
  <c r="L339" i="1"/>
  <c r="N339" i="1" s="1"/>
  <c r="N262" i="1"/>
  <c r="Q725" i="1" l="1"/>
  <c r="N654" i="1"/>
  <c r="M829" i="1"/>
  <c r="M799" i="1"/>
  <c r="M852" i="1"/>
  <c r="N852" i="1"/>
  <c r="N889" i="1"/>
  <c r="M888" i="1"/>
  <c r="N888" i="1"/>
  <c r="M889" i="1"/>
  <c r="M859" i="1"/>
  <c r="M828" i="1"/>
  <c r="M798" i="1"/>
  <c r="M871" i="1"/>
  <c r="E11" i="1"/>
  <c r="N265" i="1"/>
  <c r="E10" i="1"/>
  <c r="F792" i="1"/>
  <c r="F730" i="1"/>
  <c r="L449" i="1"/>
  <c r="N449" i="1" s="1"/>
  <c r="N450" i="1"/>
  <c r="F152" i="1"/>
  <c r="F725" i="1"/>
  <c r="L261" i="1"/>
  <c r="N261" i="1" s="1"/>
  <c r="L123" i="1"/>
  <c r="L118" i="1"/>
  <c r="L19" i="1"/>
  <c r="W19" i="1" s="1"/>
  <c r="E8" i="1"/>
  <c r="Q539" i="1" l="1"/>
  <c r="Q153" i="1"/>
  <c r="M793" i="1"/>
  <c r="M792" i="1"/>
  <c r="M870" i="1"/>
  <c r="F724" i="1"/>
  <c r="L122" i="1"/>
  <c r="N122" i="1" s="1"/>
  <c r="N123" i="1"/>
  <c r="L117" i="1"/>
  <c r="N118" i="1"/>
  <c r="N14" i="1"/>
  <c r="L18" i="1"/>
  <c r="W18" i="1" s="1"/>
  <c r="N19" i="1"/>
  <c r="F534" i="1"/>
  <c r="F8" i="1"/>
  <c r="E7" i="1"/>
  <c r="E6" i="1" l="1"/>
  <c r="F533" i="1"/>
  <c r="L116" i="1"/>
  <c r="N116" i="1" s="1"/>
  <c r="N117" i="1"/>
  <c r="L12" i="1"/>
  <c r="N13" i="1"/>
  <c r="F7" i="1"/>
  <c r="M292" i="1"/>
  <c r="M293" i="1"/>
  <c r="M294" i="1"/>
  <c r="M295" i="1"/>
  <c r="N12" i="1" l="1"/>
  <c r="W12" i="1"/>
  <c r="Q6" i="1"/>
  <c r="F6" i="1"/>
  <c r="L729" i="1"/>
  <c r="N729" i="1" s="1"/>
  <c r="L728" i="1"/>
  <c r="N728" i="1" s="1"/>
  <c r="L727" i="1"/>
  <c r="N727" i="1" s="1"/>
  <c r="L751" i="1"/>
  <c r="N751" i="1" s="1"/>
  <c r="N542" i="1"/>
  <c r="N543" i="1"/>
  <c r="N544" i="1"/>
  <c r="L599" i="1"/>
  <c r="L525" i="1"/>
  <c r="L750" i="1" l="1"/>
  <c r="N750" i="1" s="1"/>
  <c r="L598" i="1"/>
  <c r="N598" i="1" s="1"/>
  <c r="N599" i="1"/>
  <c r="N525" i="1"/>
  <c r="M6" i="1"/>
  <c r="L526" i="1"/>
  <c r="N526" i="1" s="1"/>
  <c r="L524" i="1"/>
  <c r="N524" i="1" s="1"/>
  <c r="L523" i="1"/>
  <c r="N523" i="1" s="1"/>
  <c r="L528" i="1"/>
  <c r="L291" i="1"/>
  <c r="L255" i="1"/>
  <c r="L160" i="1"/>
  <c r="L213" i="1"/>
  <c r="L207" i="1"/>
  <c r="L527" i="1" l="1"/>
  <c r="N527" i="1" s="1"/>
  <c r="N528" i="1"/>
  <c r="L290" i="1"/>
  <c r="N290" i="1" s="1"/>
  <c r="N291" i="1"/>
  <c r="L254" i="1"/>
  <c r="N254" i="1" s="1"/>
  <c r="N255" i="1"/>
  <c r="L212" i="1"/>
  <c r="N212" i="1" s="1"/>
  <c r="N213" i="1"/>
  <c r="L206" i="1"/>
  <c r="N206" i="1" s="1"/>
  <c r="N207" i="1"/>
  <c r="N160" i="1"/>
  <c r="L522" i="1"/>
  <c r="M290" i="1"/>
  <c r="M291" i="1"/>
  <c r="M27" i="1"/>
  <c r="M28" i="1"/>
  <c r="M29" i="1"/>
  <c r="M34" i="1"/>
  <c r="M35" i="1"/>
  <c r="M36" i="1"/>
  <c r="M37" i="1"/>
  <c r="M41" i="1"/>
  <c r="M42" i="1"/>
  <c r="M43" i="1"/>
  <c r="M47" i="1"/>
  <c r="M48" i="1"/>
  <c r="M49" i="1"/>
  <c r="M52" i="1"/>
  <c r="M53" i="1"/>
  <c r="M54" i="1"/>
  <c r="M55" i="1"/>
  <c r="M58" i="1"/>
  <c r="M59" i="1"/>
  <c r="M60" i="1"/>
  <c r="M61" i="1"/>
  <c r="M64" i="1"/>
  <c r="M65" i="1"/>
  <c r="M66" i="1"/>
  <c r="M67" i="1"/>
  <c r="M131" i="1"/>
  <c r="M132" i="1"/>
  <c r="M133" i="1"/>
  <c r="M137" i="1"/>
  <c r="M138" i="1"/>
  <c r="M139" i="1"/>
  <c r="M143" i="1"/>
  <c r="M144" i="1"/>
  <c r="M145" i="1"/>
  <c r="M148" i="1"/>
  <c r="M149" i="1"/>
  <c r="M150" i="1"/>
  <c r="M151" i="1"/>
  <c r="M167" i="1"/>
  <c r="M168" i="1"/>
  <c r="M169" i="1"/>
  <c r="M173" i="1"/>
  <c r="M174" i="1"/>
  <c r="M175" i="1"/>
  <c r="M179" i="1"/>
  <c r="M180" i="1"/>
  <c r="M181" i="1"/>
  <c r="M184" i="1"/>
  <c r="M185" i="1"/>
  <c r="M186" i="1"/>
  <c r="M187" i="1"/>
  <c r="M190" i="1"/>
  <c r="M191" i="1"/>
  <c r="M192" i="1"/>
  <c r="M193" i="1"/>
  <c r="M196" i="1"/>
  <c r="M197" i="1"/>
  <c r="M198" i="1"/>
  <c r="M199" i="1"/>
  <c r="M202" i="1"/>
  <c r="M203" i="1"/>
  <c r="M204" i="1"/>
  <c r="M205" i="1"/>
  <c r="M227" i="1"/>
  <c r="M228" i="1"/>
  <c r="M229" i="1"/>
  <c r="M233" i="1"/>
  <c r="M234" i="1"/>
  <c r="M235" i="1"/>
  <c r="M238" i="1"/>
  <c r="M239" i="1"/>
  <c r="M240" i="1"/>
  <c r="M241" i="1"/>
  <c r="M250" i="1"/>
  <c r="M251" i="1"/>
  <c r="M252" i="1"/>
  <c r="M253" i="1"/>
  <c r="M269" i="1"/>
  <c r="M270" i="1"/>
  <c r="M271" i="1"/>
  <c r="M275" i="1"/>
  <c r="M276" i="1"/>
  <c r="M277" i="1"/>
  <c r="M280" i="1"/>
  <c r="M281" i="1"/>
  <c r="M282" i="1"/>
  <c r="M283" i="1"/>
  <c r="M286" i="1"/>
  <c r="M287" i="1"/>
  <c r="M288" i="1"/>
  <c r="M289" i="1"/>
  <c r="M304" i="1"/>
  <c r="M305" i="1"/>
  <c r="M306" i="1"/>
  <c r="M307" i="1"/>
  <c r="M310" i="1"/>
  <c r="M311" i="1"/>
  <c r="M312" i="1"/>
  <c r="M313" i="1"/>
  <c r="M323" i="1"/>
  <c r="M324" i="1"/>
  <c r="M325" i="1"/>
  <c r="M329" i="1"/>
  <c r="M330" i="1"/>
  <c r="M331" i="1"/>
  <c r="M340" i="1"/>
  <c r="M342" i="1"/>
  <c r="M343" i="1"/>
  <c r="M352" i="1"/>
  <c r="M354" i="1"/>
  <c r="M355" i="1"/>
  <c r="M364" i="1"/>
  <c r="M365" i="1"/>
  <c r="M366" i="1"/>
  <c r="M367" i="1"/>
  <c r="M376" i="1"/>
  <c r="M378" i="1"/>
  <c r="M379" i="1"/>
  <c r="M388" i="1"/>
  <c r="M390" i="1"/>
  <c r="M391" i="1"/>
  <c r="M400" i="1"/>
  <c r="M401" i="1"/>
  <c r="M402" i="1"/>
  <c r="M403" i="1"/>
  <c r="M406" i="1"/>
  <c r="M407" i="1"/>
  <c r="M408" i="1"/>
  <c r="M409" i="1"/>
  <c r="M412" i="1"/>
  <c r="M413" i="1"/>
  <c r="M414" i="1"/>
  <c r="M415" i="1"/>
  <c r="M427" i="1"/>
  <c r="M428" i="1"/>
  <c r="M429" i="1"/>
  <c r="M430" i="1"/>
  <c r="M434" i="1"/>
  <c r="M435" i="1"/>
  <c r="M436" i="1"/>
  <c r="M439" i="1"/>
  <c r="M440" i="1"/>
  <c r="M441" i="1"/>
  <c r="M442" i="1"/>
  <c r="M445" i="1"/>
  <c r="M446" i="1"/>
  <c r="M447" i="1"/>
  <c r="M448" i="1"/>
  <c r="M488" i="1"/>
  <c r="M489" i="1"/>
  <c r="M490" i="1"/>
  <c r="M494" i="1"/>
  <c r="M495" i="1"/>
  <c r="M496" i="1"/>
  <c r="M500" i="1"/>
  <c r="M501" i="1"/>
  <c r="M502" i="1"/>
  <c r="M506" i="1"/>
  <c r="M507" i="1"/>
  <c r="M508" i="1"/>
  <c r="M512" i="1"/>
  <c r="M513" i="1"/>
  <c r="M514" i="1"/>
  <c r="M518" i="1"/>
  <c r="M519" i="1"/>
  <c r="M520" i="1"/>
  <c r="M547" i="1"/>
  <c r="M548" i="1"/>
  <c r="M549" i="1"/>
  <c r="M550" i="1"/>
  <c r="M553" i="1"/>
  <c r="M555" i="1"/>
  <c r="M556" i="1"/>
  <c r="M557" i="1"/>
  <c r="M558" i="1"/>
  <c r="M563" i="1"/>
  <c r="M564" i="1"/>
  <c r="M565" i="1"/>
  <c r="M569" i="1"/>
  <c r="M570" i="1"/>
  <c r="M571" i="1"/>
  <c r="M575" i="1"/>
  <c r="M576" i="1"/>
  <c r="M577" i="1"/>
  <c r="M581" i="1"/>
  <c r="M582" i="1"/>
  <c r="M583" i="1"/>
  <c r="M584" i="1"/>
  <c r="M585" i="1"/>
  <c r="M588" i="1"/>
  <c r="M589" i="1"/>
  <c r="M590" i="1"/>
  <c r="M591" i="1"/>
  <c r="M594" i="1"/>
  <c r="M595" i="1"/>
  <c r="M596" i="1"/>
  <c r="M597" i="1"/>
  <c r="M625" i="1"/>
  <c r="M626" i="1"/>
  <c r="M627" i="1"/>
  <c r="M631" i="1"/>
  <c r="M632" i="1"/>
  <c r="M633" i="1"/>
  <c r="M636" i="1"/>
  <c r="M637" i="1"/>
  <c r="M638" i="1"/>
  <c r="M639" i="1"/>
  <c r="M642" i="1"/>
  <c r="M643" i="1"/>
  <c r="M644" i="1"/>
  <c r="M645" i="1"/>
  <c r="M648" i="1"/>
  <c r="M649" i="1"/>
  <c r="M650" i="1"/>
  <c r="M651" i="1"/>
  <c r="M660" i="1"/>
  <c r="M661" i="1"/>
  <c r="M662" i="1"/>
  <c r="M663" i="1"/>
  <c r="M666" i="1"/>
  <c r="M667" i="1"/>
  <c r="M668" i="1"/>
  <c r="M669" i="1"/>
  <c r="M672" i="1"/>
  <c r="M673" i="1"/>
  <c r="M674" i="1"/>
  <c r="M675" i="1"/>
  <c r="M678" i="1"/>
  <c r="M679" i="1"/>
  <c r="M680" i="1"/>
  <c r="M681" i="1"/>
  <c r="M685" i="1"/>
  <c r="M686" i="1"/>
  <c r="M687" i="1"/>
  <c r="M690" i="1"/>
  <c r="M691" i="1"/>
  <c r="M692" i="1"/>
  <c r="M693" i="1"/>
  <c r="M697" i="1"/>
  <c r="M698" i="1"/>
  <c r="M699" i="1"/>
  <c r="M702" i="1"/>
  <c r="M703" i="1"/>
  <c r="M704" i="1"/>
  <c r="M705" i="1"/>
  <c r="M709" i="1"/>
  <c r="M710" i="1"/>
  <c r="M711" i="1"/>
  <c r="M714" i="1"/>
  <c r="M715" i="1"/>
  <c r="M716" i="1"/>
  <c r="M717" i="1"/>
  <c r="M720" i="1"/>
  <c r="M721" i="1"/>
  <c r="M722" i="1"/>
  <c r="M723" i="1"/>
  <c r="M734" i="1"/>
  <c r="M735" i="1"/>
  <c r="M736" i="1"/>
  <c r="M737" i="1"/>
  <c r="M740" i="1"/>
  <c r="M741" i="1"/>
  <c r="M742" i="1"/>
  <c r="M743" i="1"/>
  <c r="M746" i="1"/>
  <c r="M747" i="1"/>
  <c r="M748" i="1"/>
  <c r="M749" i="1"/>
  <c r="M708" i="1"/>
  <c r="M696" i="1"/>
  <c r="M684" i="1"/>
  <c r="M624" i="1"/>
  <c r="M562" i="1"/>
  <c r="M630" i="1"/>
  <c r="M574" i="1"/>
  <c r="M568" i="1"/>
  <c r="M554" i="1"/>
  <c r="M517" i="1"/>
  <c r="M511" i="1"/>
  <c r="M499" i="1"/>
  <c r="M493" i="1"/>
  <c r="M487" i="1"/>
  <c r="M505" i="1"/>
  <c r="M433" i="1"/>
  <c r="M389" i="1"/>
  <c r="M377" i="1"/>
  <c r="M353" i="1"/>
  <c r="M341" i="1"/>
  <c r="M328" i="1"/>
  <c r="M322" i="1"/>
  <c r="M274" i="1"/>
  <c r="M268" i="1"/>
  <c r="M232" i="1"/>
  <c r="M226" i="1"/>
  <c r="M178" i="1"/>
  <c r="M172" i="1"/>
  <c r="M166" i="1"/>
  <c r="M142" i="1"/>
  <c r="M136" i="1"/>
  <c r="M130" i="1"/>
  <c r="M46" i="1"/>
  <c r="M40" i="1"/>
  <c r="M26" i="1"/>
  <c r="L521" i="1" l="1"/>
  <c r="N521" i="1" s="1"/>
  <c r="N522" i="1"/>
  <c r="N895" i="1"/>
  <c r="L865" i="1"/>
  <c r="N865" i="1" s="1"/>
  <c r="L863" i="1"/>
  <c r="N863" i="1" s="1"/>
  <c r="L862" i="1"/>
  <c r="N862" i="1" s="1"/>
  <c r="L861" i="1"/>
  <c r="N861" i="1" s="1"/>
  <c r="L860" i="1"/>
  <c r="N860" i="1" s="1"/>
  <c r="L847" i="1"/>
  <c r="N847" i="1" s="1"/>
  <c r="L841" i="1"/>
  <c r="N841" i="1" s="1"/>
  <c r="L835" i="1"/>
  <c r="N835" i="1" s="1"/>
  <c r="L833" i="1"/>
  <c r="N833" i="1" s="1"/>
  <c r="L832" i="1"/>
  <c r="N832" i="1" s="1"/>
  <c r="L831" i="1"/>
  <c r="N831" i="1" s="1"/>
  <c r="L830" i="1"/>
  <c r="N830" i="1" s="1"/>
  <c r="L823" i="1"/>
  <c r="N823" i="1" s="1"/>
  <c r="L817" i="1"/>
  <c r="N817" i="1" s="1"/>
  <c r="L811" i="1"/>
  <c r="N811" i="1" s="1"/>
  <c r="L805" i="1"/>
  <c r="N805" i="1" s="1"/>
  <c r="L803" i="1"/>
  <c r="N803" i="1" s="1"/>
  <c r="L802" i="1"/>
  <c r="N802" i="1" s="1"/>
  <c r="L801" i="1"/>
  <c r="N801" i="1" s="1"/>
  <c r="L800" i="1"/>
  <c r="N800" i="1" s="1"/>
  <c r="L745" i="1"/>
  <c r="L739" i="1"/>
  <c r="L732" i="1"/>
  <c r="L719" i="1"/>
  <c r="L713" i="1"/>
  <c r="L707" i="1"/>
  <c r="L701" i="1"/>
  <c r="L695" i="1"/>
  <c r="L689" i="1"/>
  <c r="L683" i="1"/>
  <c r="L676" i="1"/>
  <c r="N676" i="1" s="1"/>
  <c r="L671" i="1"/>
  <c r="L665" i="1"/>
  <c r="L659" i="1"/>
  <c r="L657" i="1"/>
  <c r="L656" i="1"/>
  <c r="L655" i="1"/>
  <c r="N621" i="1"/>
  <c r="N620" i="1"/>
  <c r="N619" i="1"/>
  <c r="N618" i="1"/>
  <c r="L641" i="1"/>
  <c r="L635" i="1"/>
  <c r="L629" i="1"/>
  <c r="L623" i="1"/>
  <c r="L647" i="1"/>
  <c r="L593" i="1"/>
  <c r="L587" i="1"/>
  <c r="L580" i="1"/>
  <c r="L541" i="1" s="1"/>
  <c r="L540" i="1" s="1"/>
  <c r="L539" i="1" s="1"/>
  <c r="L573" i="1"/>
  <c r="L567" i="1"/>
  <c r="L561" i="1"/>
  <c r="L551" i="1"/>
  <c r="N551" i="1" s="1"/>
  <c r="L546" i="1"/>
  <c r="L516" i="1"/>
  <c r="L510" i="1"/>
  <c r="L504" i="1"/>
  <c r="L498" i="1"/>
  <c r="L492" i="1"/>
  <c r="L486" i="1"/>
  <c r="L484" i="1"/>
  <c r="N484" i="1" s="1"/>
  <c r="L483" i="1"/>
  <c r="N483" i="1" s="1"/>
  <c r="L482" i="1"/>
  <c r="N482" i="1" s="1"/>
  <c r="L481" i="1"/>
  <c r="N481" i="1" s="1"/>
  <c r="L438" i="1"/>
  <c r="L432" i="1"/>
  <c r="L426" i="1"/>
  <c r="L411" i="1"/>
  <c r="L405" i="1"/>
  <c r="L399" i="1"/>
  <c r="L397" i="1"/>
  <c r="N397" i="1" s="1"/>
  <c r="L396" i="1"/>
  <c r="N396" i="1" s="1"/>
  <c r="L395" i="1"/>
  <c r="N395" i="1" s="1"/>
  <c r="L394" i="1"/>
  <c r="N394" i="1" s="1"/>
  <c r="L387" i="1"/>
  <c r="L385" i="1"/>
  <c r="N385" i="1" s="1"/>
  <c r="L384" i="1"/>
  <c r="N384" i="1" s="1"/>
  <c r="L383" i="1"/>
  <c r="N383" i="1" s="1"/>
  <c r="L382" i="1"/>
  <c r="N382" i="1" s="1"/>
  <c r="L375" i="1"/>
  <c r="L373" i="1"/>
  <c r="N373" i="1" s="1"/>
  <c r="L372" i="1"/>
  <c r="N372" i="1" s="1"/>
  <c r="L371" i="1"/>
  <c r="N371" i="1" s="1"/>
  <c r="L370" i="1"/>
  <c r="N370" i="1" s="1"/>
  <c r="L363" i="1"/>
  <c r="L361" i="1"/>
  <c r="N361" i="1" s="1"/>
  <c r="L360" i="1"/>
  <c r="N360" i="1" s="1"/>
  <c r="N359" i="1"/>
  <c r="L358" i="1"/>
  <c r="N358" i="1" s="1"/>
  <c r="L351" i="1"/>
  <c r="L349" i="1"/>
  <c r="N349" i="1" s="1"/>
  <c r="L348" i="1"/>
  <c r="N348" i="1" s="1"/>
  <c r="L347" i="1"/>
  <c r="L346" i="1"/>
  <c r="N346" i="1" s="1"/>
  <c r="L338" i="1"/>
  <c r="N338" i="1" s="1"/>
  <c r="L337" i="1"/>
  <c r="N337" i="1" s="1"/>
  <c r="L336" i="1"/>
  <c r="N336" i="1" s="1"/>
  <c r="L334" i="1"/>
  <c r="N334" i="1" s="1"/>
  <c r="L327" i="1"/>
  <c r="L321" i="1"/>
  <c r="L319" i="1"/>
  <c r="N319" i="1" s="1"/>
  <c r="L318" i="1"/>
  <c r="N318" i="1" s="1"/>
  <c r="L317" i="1"/>
  <c r="N317" i="1" s="1"/>
  <c r="L316" i="1"/>
  <c r="L154" i="1" s="1"/>
  <c r="L309" i="1"/>
  <c r="L303" i="1"/>
  <c r="L301" i="1"/>
  <c r="N301" i="1" s="1"/>
  <c r="L300" i="1"/>
  <c r="N300" i="1" s="1"/>
  <c r="L299" i="1"/>
  <c r="N299" i="1" s="1"/>
  <c r="L285" i="1"/>
  <c r="L279" i="1"/>
  <c r="L273" i="1"/>
  <c r="L272" i="1" s="1"/>
  <c r="L267" i="1"/>
  <c r="L249" i="1"/>
  <c r="L237" i="1"/>
  <c r="L231" i="1"/>
  <c r="L225" i="1"/>
  <c r="N223" i="1"/>
  <c r="N222" i="1"/>
  <c r="N221" i="1"/>
  <c r="L201" i="1"/>
  <c r="L195" i="1"/>
  <c r="L189" i="1"/>
  <c r="L183" i="1"/>
  <c r="L177" i="1"/>
  <c r="L165" i="1"/>
  <c r="L163" i="1"/>
  <c r="L162" i="1"/>
  <c r="L156" i="1" s="1"/>
  <c r="L161" i="1"/>
  <c r="L147" i="1"/>
  <c r="N161" i="1" l="1"/>
  <c r="L155" i="1"/>
  <c r="N656" i="1"/>
  <c r="L537" i="1"/>
  <c r="N537" i="1" s="1"/>
  <c r="N657" i="1"/>
  <c r="L538" i="1"/>
  <c r="N538" i="1" s="1"/>
  <c r="N655" i="1"/>
  <c r="L536" i="1"/>
  <c r="N536" i="1" s="1"/>
  <c r="N154" i="1"/>
  <c r="N162" i="1"/>
  <c r="N156" i="1"/>
  <c r="L410" i="1"/>
  <c r="N410" i="1" s="1"/>
  <c r="N411" i="1"/>
  <c r="L738" i="1"/>
  <c r="N738" i="1" s="1"/>
  <c r="N739" i="1"/>
  <c r="L797" i="1"/>
  <c r="N797" i="1" s="1"/>
  <c r="N163" i="1"/>
  <c r="L157" i="1"/>
  <c r="N157" i="1" s="1"/>
  <c r="N894" i="1"/>
  <c r="L864" i="1"/>
  <c r="N864" i="1" s="1"/>
  <c r="L846" i="1"/>
  <c r="N846" i="1" s="1"/>
  <c r="L840" i="1"/>
  <c r="N840" i="1" s="1"/>
  <c r="L834" i="1"/>
  <c r="N834" i="1" s="1"/>
  <c r="L822" i="1"/>
  <c r="N822" i="1" s="1"/>
  <c r="L816" i="1"/>
  <c r="N816" i="1" s="1"/>
  <c r="L810" i="1"/>
  <c r="N810" i="1" s="1"/>
  <c r="L804" i="1"/>
  <c r="N804" i="1" s="1"/>
  <c r="L744" i="1"/>
  <c r="N744" i="1" s="1"/>
  <c r="N745" i="1"/>
  <c r="L726" i="1"/>
  <c r="N726" i="1" s="1"/>
  <c r="N732" i="1"/>
  <c r="L718" i="1"/>
  <c r="N718" i="1" s="1"/>
  <c r="N719" i="1"/>
  <c r="L712" i="1"/>
  <c r="N712" i="1" s="1"/>
  <c r="N713" i="1"/>
  <c r="L706" i="1"/>
  <c r="N706" i="1" s="1"/>
  <c r="N707" i="1"/>
  <c r="L700" i="1"/>
  <c r="N700" i="1" s="1"/>
  <c r="N701" i="1"/>
  <c r="L694" i="1"/>
  <c r="N694" i="1" s="1"/>
  <c r="N695" i="1"/>
  <c r="L688" i="1"/>
  <c r="N688" i="1" s="1"/>
  <c r="N689" i="1"/>
  <c r="L682" i="1"/>
  <c r="N682" i="1" s="1"/>
  <c r="N683" i="1"/>
  <c r="L670" i="1"/>
  <c r="N670" i="1" s="1"/>
  <c r="N671" i="1"/>
  <c r="L664" i="1"/>
  <c r="N664" i="1" s="1"/>
  <c r="N665" i="1"/>
  <c r="L658" i="1"/>
  <c r="N658" i="1" s="1"/>
  <c r="N659" i="1"/>
  <c r="L646" i="1"/>
  <c r="N646" i="1" s="1"/>
  <c r="N647" i="1"/>
  <c r="L640" i="1"/>
  <c r="N640" i="1" s="1"/>
  <c r="N641" i="1"/>
  <c r="L634" i="1"/>
  <c r="N634" i="1" s="1"/>
  <c r="N635" i="1"/>
  <c r="L628" i="1"/>
  <c r="N628" i="1" s="1"/>
  <c r="N629" i="1"/>
  <c r="L622" i="1"/>
  <c r="N622" i="1" s="1"/>
  <c r="N623" i="1"/>
  <c r="L592" i="1"/>
  <c r="N592" i="1" s="1"/>
  <c r="N593" i="1"/>
  <c r="L586" i="1"/>
  <c r="N586" i="1" s="1"/>
  <c r="N587" i="1"/>
  <c r="N580" i="1"/>
  <c r="N541" i="1"/>
  <c r="L572" i="1"/>
  <c r="N572" i="1" s="1"/>
  <c r="N573" i="1"/>
  <c r="L566" i="1"/>
  <c r="N566" i="1" s="1"/>
  <c r="N567" i="1"/>
  <c r="L560" i="1"/>
  <c r="N560" i="1" s="1"/>
  <c r="N561" i="1"/>
  <c r="L545" i="1"/>
  <c r="N545" i="1" s="1"/>
  <c r="N546" i="1"/>
  <c r="L515" i="1"/>
  <c r="N515" i="1" s="1"/>
  <c r="N516" i="1"/>
  <c r="L509" i="1"/>
  <c r="N509" i="1" s="1"/>
  <c r="N510" i="1"/>
  <c r="L503" i="1"/>
  <c r="N503" i="1" s="1"/>
  <c r="N504" i="1"/>
  <c r="L497" i="1"/>
  <c r="N497" i="1" s="1"/>
  <c r="N498" i="1"/>
  <c r="L491" i="1"/>
  <c r="N491" i="1" s="1"/>
  <c r="N492" i="1"/>
  <c r="L485" i="1"/>
  <c r="N485" i="1" s="1"/>
  <c r="N486" i="1"/>
  <c r="N443" i="1"/>
  <c r="N444" i="1"/>
  <c r="L437" i="1"/>
  <c r="N437" i="1" s="1"/>
  <c r="N438" i="1"/>
  <c r="L431" i="1"/>
  <c r="N431" i="1" s="1"/>
  <c r="N432" i="1"/>
  <c r="L425" i="1"/>
  <c r="N425" i="1" s="1"/>
  <c r="N426" i="1"/>
  <c r="L404" i="1"/>
  <c r="N404" i="1" s="1"/>
  <c r="N405" i="1"/>
  <c r="L398" i="1"/>
  <c r="N398" i="1" s="1"/>
  <c r="N399" i="1"/>
  <c r="L386" i="1"/>
  <c r="N386" i="1" s="1"/>
  <c r="N387" i="1"/>
  <c r="L374" i="1"/>
  <c r="N374" i="1" s="1"/>
  <c r="N375" i="1"/>
  <c r="L362" i="1"/>
  <c r="N362" i="1" s="1"/>
  <c r="N363" i="1"/>
  <c r="N347" i="1"/>
  <c r="N155" i="1"/>
  <c r="L350" i="1"/>
  <c r="N350" i="1" s="1"/>
  <c r="N351" i="1"/>
  <c r="L326" i="1"/>
  <c r="N326" i="1" s="1"/>
  <c r="N327" i="1"/>
  <c r="N316" i="1"/>
  <c r="L320" i="1"/>
  <c r="N320" i="1" s="1"/>
  <c r="N321" i="1"/>
  <c r="L308" i="1"/>
  <c r="N308" i="1" s="1"/>
  <c r="N309" i="1"/>
  <c r="L302" i="1"/>
  <c r="N302" i="1" s="1"/>
  <c r="N303" i="1"/>
  <c r="L284" i="1"/>
  <c r="N284" i="1" s="1"/>
  <c r="N285" i="1"/>
  <c r="L278" i="1"/>
  <c r="N278" i="1" s="1"/>
  <c r="N279" i="1"/>
  <c r="N272" i="1"/>
  <c r="N273" i="1"/>
  <c r="L266" i="1"/>
  <c r="N266" i="1" s="1"/>
  <c r="N267" i="1"/>
  <c r="L248" i="1"/>
  <c r="N248" i="1" s="1"/>
  <c r="N249" i="1"/>
  <c r="L236" i="1"/>
  <c r="N236" i="1" s="1"/>
  <c r="N237" i="1"/>
  <c r="L230" i="1"/>
  <c r="N230" i="1" s="1"/>
  <c r="N231" i="1"/>
  <c r="L224" i="1"/>
  <c r="N224" i="1" s="1"/>
  <c r="N225" i="1"/>
  <c r="L200" i="1"/>
  <c r="N200" i="1" s="1"/>
  <c r="N201" i="1"/>
  <c r="L194" i="1"/>
  <c r="N194" i="1" s="1"/>
  <c r="N195" i="1"/>
  <c r="L188" i="1"/>
  <c r="N188" i="1" s="1"/>
  <c r="N189" i="1"/>
  <c r="L182" i="1"/>
  <c r="N182" i="1" s="1"/>
  <c r="N183" i="1"/>
  <c r="L176" i="1"/>
  <c r="N176" i="1" s="1"/>
  <c r="N177" i="1"/>
  <c r="N170" i="1"/>
  <c r="N171" i="1"/>
  <c r="L164" i="1"/>
  <c r="N164" i="1" s="1"/>
  <c r="N165" i="1"/>
  <c r="L146" i="1"/>
  <c r="N146" i="1" s="1"/>
  <c r="N147" i="1"/>
  <c r="M647" i="1"/>
  <c r="L653" i="1"/>
  <c r="L617" i="1"/>
  <c r="L731" i="1"/>
  <c r="M619" i="1"/>
  <c r="M621" i="1"/>
  <c r="L799" i="1"/>
  <c r="N799" i="1" s="1"/>
  <c r="M620" i="1"/>
  <c r="M618" i="1"/>
  <c r="L829" i="1"/>
  <c r="N829" i="1" s="1"/>
  <c r="L859" i="1"/>
  <c r="N859" i="1" s="1"/>
  <c r="M646" i="1"/>
  <c r="L794" i="1"/>
  <c r="N794" i="1" s="1"/>
  <c r="L796" i="1"/>
  <c r="N796" i="1" s="1"/>
  <c r="L795" i="1"/>
  <c r="N795" i="1" s="1"/>
  <c r="L219" i="1"/>
  <c r="L345" i="1"/>
  <c r="L357" i="1"/>
  <c r="L579" i="1"/>
  <c r="L369" i="1"/>
  <c r="L381" i="1"/>
  <c r="L420" i="1"/>
  <c r="L297" i="1"/>
  <c r="L315" i="1"/>
  <c r="L480" i="1"/>
  <c r="L333" i="1"/>
  <c r="L393" i="1"/>
  <c r="L159" i="1"/>
  <c r="L535" i="1" l="1"/>
  <c r="N535" i="1" s="1"/>
  <c r="N539" i="1"/>
  <c r="L11" i="1"/>
  <c r="L10" i="1"/>
  <c r="W10" i="1" s="1"/>
  <c r="L725" i="1"/>
  <c r="L724" i="1" s="1"/>
  <c r="N724" i="1" s="1"/>
  <c r="L858" i="1"/>
  <c r="N858" i="1" s="1"/>
  <c r="L828" i="1"/>
  <c r="N828" i="1" s="1"/>
  <c r="L798" i="1"/>
  <c r="N798" i="1" s="1"/>
  <c r="L730" i="1"/>
  <c r="N730" i="1" s="1"/>
  <c r="N731" i="1"/>
  <c r="L652" i="1"/>
  <c r="N652" i="1" s="1"/>
  <c r="N653" i="1"/>
  <c r="L616" i="1"/>
  <c r="N616" i="1" s="1"/>
  <c r="N617" i="1"/>
  <c r="L578" i="1"/>
  <c r="N578" i="1" s="1"/>
  <c r="N579" i="1"/>
  <c r="L479" i="1"/>
  <c r="N479" i="1" s="1"/>
  <c r="N480" i="1"/>
  <c r="L419" i="1"/>
  <c r="N419" i="1" s="1"/>
  <c r="N420" i="1"/>
  <c r="L392" i="1"/>
  <c r="N392" i="1" s="1"/>
  <c r="N393" i="1"/>
  <c r="L380" i="1"/>
  <c r="N380" i="1" s="1"/>
  <c r="N381" i="1"/>
  <c r="L368" i="1"/>
  <c r="N368" i="1" s="1"/>
  <c r="N369" i="1"/>
  <c r="L356" i="1"/>
  <c r="N356" i="1" s="1"/>
  <c r="N357" i="1"/>
  <c r="L344" i="1"/>
  <c r="N344" i="1" s="1"/>
  <c r="N345" i="1"/>
  <c r="L332" i="1"/>
  <c r="N332" i="1" s="1"/>
  <c r="N333" i="1"/>
  <c r="L314" i="1"/>
  <c r="N314" i="1" s="1"/>
  <c r="N315" i="1"/>
  <c r="L296" i="1"/>
  <c r="N296" i="1" s="1"/>
  <c r="N297" i="1"/>
  <c r="L218" i="1"/>
  <c r="N218" i="1" s="1"/>
  <c r="N219" i="1"/>
  <c r="L158" i="1"/>
  <c r="N158" i="1" s="1"/>
  <c r="N159" i="1"/>
  <c r="N871" i="1"/>
  <c r="L793" i="1"/>
  <c r="N793" i="1" s="1"/>
  <c r="L153" i="1"/>
  <c r="L260" i="1"/>
  <c r="N260" i="1" s="1"/>
  <c r="L9" i="1"/>
  <c r="W9" i="1" s="1"/>
  <c r="N11" i="1" l="1"/>
  <c r="W11" i="1"/>
  <c r="N10" i="1"/>
  <c r="N9" i="1"/>
  <c r="N725" i="1"/>
  <c r="N540" i="1"/>
  <c r="N870" i="1"/>
  <c r="L792" i="1"/>
  <c r="N792" i="1" s="1"/>
  <c r="L534" i="1"/>
  <c r="L533" i="1" s="1"/>
  <c r="N533" i="1" s="1"/>
  <c r="L8" i="1"/>
  <c r="W8" i="1" s="1"/>
  <c r="L152" i="1"/>
  <c r="N153" i="1"/>
  <c r="M423" i="1"/>
  <c r="M421" i="1"/>
  <c r="M483" i="1"/>
  <c r="M481" i="1"/>
  <c r="M424" i="1"/>
  <c r="M422" i="1"/>
  <c r="M484" i="1"/>
  <c r="M482" i="1"/>
  <c r="N152" i="1" l="1"/>
  <c r="N8" i="1"/>
  <c r="N534" i="1"/>
  <c r="L7" i="1"/>
  <c r="W7" i="1" s="1"/>
  <c r="M655" i="1"/>
  <c r="M657" i="1"/>
  <c r="M728" i="1"/>
  <c r="M718" i="1"/>
  <c r="M719" i="1"/>
  <c r="M712" i="1"/>
  <c r="M713" i="1"/>
  <c r="M738" i="1"/>
  <c r="M739" i="1"/>
  <c r="M744" i="1"/>
  <c r="M745" i="1"/>
  <c r="M656" i="1"/>
  <c r="M654" i="1"/>
  <c r="M729" i="1"/>
  <c r="M727" i="1"/>
  <c r="L6" i="1" l="1"/>
  <c r="W6" i="1" s="1"/>
  <c r="P7" i="1"/>
  <c r="N7" i="1"/>
  <c r="M658" i="1"/>
  <c r="M659" i="1"/>
  <c r="M664" i="1"/>
  <c r="M665" i="1"/>
  <c r="M670" i="1"/>
  <c r="M671" i="1"/>
  <c r="M676" i="1"/>
  <c r="M677" i="1"/>
  <c r="M682" i="1"/>
  <c r="M683" i="1"/>
  <c r="M688" i="1"/>
  <c r="M689" i="1"/>
  <c r="M694" i="1"/>
  <c r="M695" i="1"/>
  <c r="M700" i="1"/>
  <c r="M701" i="1"/>
  <c r="M706" i="1"/>
  <c r="M707" i="1"/>
  <c r="M726" i="1"/>
  <c r="M730" i="1"/>
  <c r="M731" i="1"/>
  <c r="M542" i="1"/>
  <c r="M543" i="1"/>
  <c r="M544" i="1"/>
  <c r="N6" i="1" l="1"/>
  <c r="M587" i="1"/>
  <c r="M586" i="1"/>
  <c r="M551" i="1"/>
  <c r="M552" i="1"/>
  <c r="M566" i="1"/>
  <c r="M567" i="1"/>
  <c r="M580" i="1"/>
  <c r="M545" i="1"/>
  <c r="M546" i="1"/>
  <c r="M560" i="1"/>
  <c r="M561" i="1"/>
  <c r="M572" i="1"/>
  <c r="M573" i="1"/>
  <c r="M592" i="1"/>
  <c r="M593" i="1"/>
  <c r="M622" i="1"/>
  <c r="M623" i="1"/>
  <c r="M628" i="1"/>
  <c r="M629" i="1"/>
  <c r="M634" i="1"/>
  <c r="M635" i="1"/>
  <c r="M640" i="1"/>
  <c r="M641" i="1"/>
  <c r="M652" i="1"/>
  <c r="M653" i="1"/>
  <c r="M724" i="1"/>
  <c r="M725" i="1"/>
  <c r="M536" i="1" l="1"/>
  <c r="M538" i="1"/>
  <c r="M537" i="1"/>
  <c r="M541" i="1"/>
  <c r="M485" i="1"/>
  <c r="M486" i="1"/>
  <c r="M491" i="1"/>
  <c r="M492" i="1"/>
  <c r="M497" i="1"/>
  <c r="M498" i="1"/>
  <c r="M503" i="1"/>
  <c r="M504" i="1"/>
  <c r="M509" i="1"/>
  <c r="M510" i="1"/>
  <c r="M515" i="1"/>
  <c r="M516" i="1"/>
  <c r="M579" i="1"/>
  <c r="M616" i="1"/>
  <c r="M617" i="1"/>
  <c r="M535" i="1"/>
  <c r="M578" i="1"/>
  <c r="M359" i="1"/>
  <c r="M316" i="1"/>
  <c r="M23" i="1"/>
  <c r="M358" i="1" l="1"/>
  <c r="M126" i="1"/>
  <c r="M163" i="1"/>
  <c r="M221" i="1"/>
  <c r="M317" i="1"/>
  <c r="M319" i="1"/>
  <c r="M337" i="1"/>
  <c r="M348" i="1"/>
  <c r="M360" i="1"/>
  <c r="M63" i="1"/>
  <c r="M124" i="1"/>
  <c r="M161" i="1"/>
  <c r="M223" i="1"/>
  <c r="M318" i="1"/>
  <c r="M335" i="1"/>
  <c r="M347" i="1"/>
  <c r="M349" i="1"/>
  <c r="M128" i="1"/>
  <c r="M129" i="1"/>
  <c r="M134" i="1"/>
  <c r="M135" i="1"/>
  <c r="M140" i="1"/>
  <c r="M141" i="1"/>
  <c r="M146" i="1"/>
  <c r="M147" i="1"/>
  <c r="M17" i="1"/>
  <c r="M15" i="1"/>
  <c r="M21" i="1"/>
  <c r="M248" i="1"/>
  <c r="M249" i="1"/>
  <c r="M265" i="1"/>
  <c r="M301" i="1"/>
  <c r="M263" i="1"/>
  <c r="M299" i="1"/>
  <c r="M320" i="1"/>
  <c r="M321" i="1"/>
  <c r="M326" i="1"/>
  <c r="M327" i="1"/>
  <c r="M350" i="1"/>
  <c r="M351" i="1"/>
  <c r="M361" i="1"/>
  <c r="M362" i="1"/>
  <c r="M363" i="1"/>
  <c r="M370" i="1"/>
  <c r="M371" i="1"/>
  <c r="M372" i="1"/>
  <c r="M373" i="1"/>
  <c r="M374" i="1"/>
  <c r="M375" i="1"/>
  <c r="M382" i="1"/>
  <c r="M383" i="1"/>
  <c r="M384" i="1"/>
  <c r="M385" i="1"/>
  <c r="M386" i="1"/>
  <c r="M387" i="1"/>
  <c r="M398" i="1"/>
  <c r="M399" i="1"/>
  <c r="M404" i="1"/>
  <c r="M405" i="1"/>
  <c r="M394" i="1"/>
  <c r="M431" i="1"/>
  <c r="M432" i="1"/>
  <c r="M480" i="1"/>
  <c r="M32" i="1"/>
  <c r="M33" i="1"/>
  <c r="M24" i="1"/>
  <c r="M25" i="1"/>
  <c r="M38" i="1"/>
  <c r="M39" i="1"/>
  <c r="M44" i="1"/>
  <c r="M45" i="1"/>
  <c r="M50" i="1"/>
  <c r="M51" i="1"/>
  <c r="M56" i="1"/>
  <c r="M57" i="1"/>
  <c r="M62" i="1"/>
  <c r="M121" i="1"/>
  <c r="M127" i="1"/>
  <c r="M119" i="1"/>
  <c r="M125" i="1"/>
  <c r="M16" i="1"/>
  <c r="M22" i="1"/>
  <c r="M14" i="1"/>
  <c r="M20" i="1"/>
  <c r="M164" i="1"/>
  <c r="M165" i="1"/>
  <c r="M170" i="1"/>
  <c r="M171" i="1"/>
  <c r="M176" i="1"/>
  <c r="M177" i="1"/>
  <c r="M182" i="1"/>
  <c r="M183" i="1"/>
  <c r="M188" i="1"/>
  <c r="M189" i="1"/>
  <c r="M194" i="1"/>
  <c r="M195" i="1"/>
  <c r="M200" i="1"/>
  <c r="M201" i="1"/>
  <c r="M162" i="1"/>
  <c r="M160" i="1"/>
  <c r="M224" i="1"/>
  <c r="M225" i="1"/>
  <c r="M230" i="1"/>
  <c r="M231" i="1"/>
  <c r="M236" i="1"/>
  <c r="M237" i="1"/>
  <c r="M222" i="1"/>
  <c r="M220" i="1"/>
  <c r="M266" i="1"/>
  <c r="M267" i="1"/>
  <c r="M272" i="1"/>
  <c r="M273" i="1"/>
  <c r="M278" i="1"/>
  <c r="M279" i="1"/>
  <c r="M284" i="1"/>
  <c r="M285" i="1"/>
  <c r="M302" i="1"/>
  <c r="M303" i="1"/>
  <c r="M308" i="1"/>
  <c r="M309" i="1"/>
  <c r="M264" i="1"/>
  <c r="M300" i="1"/>
  <c r="M298" i="1"/>
  <c r="M338" i="1"/>
  <c r="M339" i="1"/>
  <c r="M336" i="1"/>
  <c r="M334" i="1"/>
  <c r="M346" i="1"/>
  <c r="M425" i="1"/>
  <c r="M426" i="1"/>
  <c r="M437" i="1"/>
  <c r="M438" i="1"/>
  <c r="M443" i="1"/>
  <c r="M444" i="1"/>
  <c r="M539" i="1"/>
  <c r="M540" i="1"/>
  <c r="M479" i="1"/>
  <c r="M395" i="1"/>
  <c r="M410" i="1"/>
  <c r="M411" i="1"/>
  <c r="M397" i="1"/>
  <c r="M396" i="1"/>
  <c r="M533" i="1"/>
  <c r="M534" i="1"/>
  <c r="M155" i="1" l="1"/>
  <c r="M10" i="1"/>
  <c r="M157" i="1"/>
  <c r="M11" i="1"/>
  <c r="M120" i="1"/>
  <c r="M18" i="1"/>
  <c r="M19" i="1"/>
  <c r="M158" i="1"/>
  <c r="M159" i="1"/>
  <c r="M296" i="1"/>
  <c r="M297" i="1"/>
  <c r="M332" i="1"/>
  <c r="M333" i="1"/>
  <c r="M314" i="1"/>
  <c r="M315" i="1"/>
  <c r="M419" i="1"/>
  <c r="M420" i="1"/>
  <c r="M218" i="1"/>
  <c r="M219" i="1"/>
  <c r="M368" i="1"/>
  <c r="M369" i="1"/>
  <c r="M381" i="1"/>
  <c r="M262" i="1"/>
  <c r="M356" i="1"/>
  <c r="M357" i="1"/>
  <c r="M122" i="1"/>
  <c r="M344" i="1"/>
  <c r="M345" i="1"/>
  <c r="M123" i="1"/>
  <c r="M380" i="1"/>
  <c r="M118" i="1"/>
  <c r="M392" i="1"/>
  <c r="M393" i="1"/>
  <c r="M12" i="1" l="1"/>
  <c r="M156" i="1"/>
  <c r="M9" i="1"/>
  <c r="M260" i="1"/>
  <c r="M261" i="1"/>
  <c r="M116" i="1"/>
  <c r="M117" i="1"/>
  <c r="M154" i="1"/>
  <c r="M152" i="1" l="1"/>
  <c r="M153" i="1"/>
  <c r="M8" i="1"/>
  <c r="M7" i="1" l="1"/>
</calcChain>
</file>

<file path=xl/sharedStrings.xml><?xml version="1.0" encoding="utf-8"?>
<sst xmlns="http://schemas.openxmlformats.org/spreadsheetml/2006/main" count="1952" uniqueCount="701">
  <si>
    <t>№ п/п</t>
  </si>
  <si>
    <t>Отчет о ходе реализации государственной программы Ивановской области "Социальная поддержка граждан в Ивановской области", рублей</t>
  </si>
  <si>
    <t>Исполнитель</t>
  </si>
  <si>
    <t>Источник финансирования</t>
  </si>
  <si>
    <t>Объем ресурсного обеспечения, утвержденный Программой</t>
  </si>
  <si>
    <t>Краткое описание текущего состояния процесса реализации основного мероприятия, мероприятия</t>
  </si>
  <si>
    <t>Наменование целевого индикатора (показателя)</t>
  </si>
  <si>
    <t>Единица измерения показателя</t>
  </si>
  <si>
    <t>План</t>
  </si>
  <si>
    <t>Факт</t>
  </si>
  <si>
    <t>Департамент социальной защиты населения Ивановской области</t>
  </si>
  <si>
    <t>Всего</t>
  </si>
  <si>
    <t>бюджетные ассигнования всего, втом числе:</t>
  </si>
  <si>
    <t>- областной бюджет</t>
  </si>
  <si>
    <t>- федеральный бюджет</t>
  </si>
  <si>
    <t>- бюджеты государственных внебюджетных фондов</t>
  </si>
  <si>
    <t>внебюджетное финансирование</t>
  </si>
  <si>
    <t>Среднегодовая численность граждан, получивших социальные услуги (в форме социального обслуживания на дому)</t>
  </si>
  <si>
    <t>Численность граждан, получивших социальные услуги (в полустационарной форме социального обслуживания)</t>
  </si>
  <si>
    <t>Среднегодовое число воспитанников, находящихся на содержании и воспитании в областных государственных образовательных учреждениях для детей-сирот и детей, оставшихся без попечения родителей</t>
  </si>
  <si>
    <t>человек</t>
  </si>
  <si>
    <t>семей</t>
  </si>
  <si>
    <t>Подпрограмма "Модернизация и развитие социального обслуживания населения"</t>
  </si>
  <si>
    <t>Мероприятие "Повышение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t>
  </si>
  <si>
    <t>процент</t>
  </si>
  <si>
    <t>Мероприятие "Предоставление социальных услуг гражданам пожилого возраста, инвалидам, детям, страдающим хроническими формами заболеваний, в стационарной форме социального обслуживания"</t>
  </si>
  <si>
    <t>Доля получателей социальных услуг, получающих социальные услуги, от общего числа получателей социальных услуг, находящихся на социальном обслуживании в организации (в стационарной форме социального обслуживания)</t>
  </si>
  <si>
    <t>Мероприятие "Предоставление социальных услуг в форме социального обслуживания на дому"</t>
  </si>
  <si>
    <t>Доля получателей социальных услуг, получающих социальные услуги, от общего числа получателей социальных услуг, находящихся на социальном обслуживании в организации (в форме социального обслуживания на дому)</t>
  </si>
  <si>
    <t>Мероприятие "Обеспечение деятельности специализированных учреждений для несовершеннолетних, нуждающихся в социальной реабилитации"</t>
  </si>
  <si>
    <t>Численность несовершеннолетних, получивших социальные услуги в стационарной форме социального обслуживания (среднегодовое число) (в казенных учреждениях)</t>
  </si>
  <si>
    <t>Численность несовершеннолетних, получивших социальные услуги в полустационарной форме социального обслуживания (в бюджетных учреждениях)</t>
  </si>
  <si>
    <t>Мероприятие "Предоставление социальных услуг лицам без определенного места жительства и занятий в стационарных и полустационарных условиях"</t>
  </si>
  <si>
    <t>Доля получателей социальных услуг, получающих социальные услуги, от общего числа получателей социальных услуг, находящихся на социальном обслуживании в организации (в полустационарной форме социального обслуживания)</t>
  </si>
  <si>
    <t>Удовлетворенность получателей социальных услуг в оказанных социальных услугах (в полустационарной форме социального обслуживания)</t>
  </si>
  <si>
    <t>Мероприятие "Укрепление материально-технической базы организаций социального обслуживания"</t>
  </si>
  <si>
    <t>Мероприятие "Организация и проведение на базе учреждений социального обслуживания занятий для граждан старшего поколения, направленных на повышение их социальной активности и обеспечение активного долголетия"</t>
  </si>
  <si>
    <t>Число граждан пожилого возраста, прошедших обучение в школах здоровья на базах учреждений социального обслуживания</t>
  </si>
  <si>
    <t>Число граждан пожилого возраста, прошедших обучение компьютерной грамотности в интернет-клубах и классах на базах учреждений социального обслуживания</t>
  </si>
  <si>
    <t>Число граждан пожилого возраста, прошедших обучение в школах для родственников по уходу за пожилыми людьми и инвалидами</t>
  </si>
  <si>
    <t>Подпрограмма "Совершенствование системы государственного обеспечения детей-сирот и детей, оставшихся без попечения родителей, в организациях для детей-сирот и детей, оставшихся без попечения родителей"</t>
  </si>
  <si>
    <t>Основное мероприятие "Обеспечение деятельности организаций для детей-сирот и детей, оставшихся без попечения родителей"</t>
  </si>
  <si>
    <t>Число обучающихся</t>
  </si>
  <si>
    <t>Мероприятие "Осуществление обучения по основным общеобразовательным программам (образовательным программам дошкольного образования, образовательным программам основного общего образования, в том числе по адаптированным основным общеобразовательным программам) детей-сирот, детей оставшихся без попечения родителей, а также детей, временно помещенных в организации для детей-сирот и детей, оставшихся без попечения родителей"</t>
  </si>
  <si>
    <t>Мероприятие "Содержание и воспитание детей-сирот, детей, оставшихся без попечения родителей, а также детей, временно помещенных в организации для детей-сирот и детей, оставшихся без попечения родителей"</t>
  </si>
  <si>
    <t>Мероприятие
"Укрепление материально-технической базы организаций для детей-сирот и детей, оставшихся без попечения родителей"</t>
  </si>
  <si>
    <t>Государственная программа Ивановской области "Социальная поддержка граждан в Ивановской области"</t>
  </si>
  <si>
    <t>1.1</t>
  </si>
  <si>
    <t>1.1.1</t>
  </si>
  <si>
    <t>1.1.2</t>
  </si>
  <si>
    <t>1.1.3</t>
  </si>
  <si>
    <t>1.1.4</t>
  </si>
  <si>
    <t>1.1.5</t>
  </si>
  <si>
    <t>1.1.6</t>
  </si>
  <si>
    <t>1.1.7</t>
  </si>
  <si>
    <t>1</t>
  </si>
  <si>
    <t>1.1.8</t>
  </si>
  <si>
    <t>2</t>
  </si>
  <si>
    <t>2.1</t>
  </si>
  <si>
    <t>2.1.1</t>
  </si>
  <si>
    <t>2.1.2</t>
  </si>
  <si>
    <t>3</t>
  </si>
  <si>
    <t>3.1</t>
  </si>
  <si>
    <t>3.1.1</t>
  </si>
  <si>
    <t>Подпрограмма "Обеспечение мер социальной поддержки отдельным категориям граждан"</t>
  </si>
  <si>
    <t>Основное мероприятие "Предоставление мер социальной поддержки ветеранам труда и приравненным к ним гражданам, труженикам тыла"</t>
  </si>
  <si>
    <t>Мероприятие "Ежемесячные денежные выплаты на оплату жилого помещения и коммунальных услуг, а также ежегодные денежные выплаты на оплату топлива (включая транспортные расходы для доставки этого топлива) ветеранам труда и приравненным к ним гражданам, проживающим в домах, не имеющих центрального отопления"</t>
  </si>
  <si>
    <t>Среднегодовая численность ветеранов труда и приравненных к ним граждан, получающих ежемесячную денежную выплату на оплату жилого помещения и коммунальных услуг и ежегодную денежную выплату на оплату топлива ветеранов труда и приравненных к ним граждан</t>
  </si>
  <si>
    <t>3.1.2</t>
  </si>
  <si>
    <t>3.1.3</t>
  </si>
  <si>
    <t>3.1.4</t>
  </si>
  <si>
    <t>Мероприятие "Изготовление и ремонт зубных протезов ветеранам труда и приравненным к ним гражданам"</t>
  </si>
  <si>
    <t>Общая численность получивших бесплатные услуги по зубопротезированию ветеранов труда и приравненных к ним граждан</t>
  </si>
  <si>
    <t>3.1.5</t>
  </si>
  <si>
    <t>Мероприятие "Изготовление и ремонт зубных протезов труженикам тыла"</t>
  </si>
  <si>
    <t>Общая численность получивших бесплатные услуги по зубопротезированию тружеников тыла</t>
  </si>
  <si>
    <t>3.1.6</t>
  </si>
  <si>
    <t>Мероприятие "Предоставление льготного проезда на всех видах пассажирского транспорта в Ивановской области ветеранам труда"</t>
  </si>
  <si>
    <t>тыс. поездок</t>
  </si>
  <si>
    <t>Мероприятие "Предоставление льготного проезда на всех видах пассажирского транспорта в Ивановской области труженикам тыла"</t>
  </si>
  <si>
    <t>3.1.7</t>
  </si>
  <si>
    <t>3.2</t>
  </si>
  <si>
    <t>Основное мероприятие "Предоставление мер социальной поддержки ветеранам труда Ивановской области"</t>
  </si>
  <si>
    <t>Департамент дорожного хозяйства и транспорта Ивановской области</t>
  </si>
  <si>
    <t>Департамент социальной защиты населения Ивановской области, Департамент дорожного хозяйства и транспорта Ивановской области</t>
  </si>
  <si>
    <t>3.2.1</t>
  </si>
  <si>
    <t>3.2.2</t>
  </si>
  <si>
    <t>3.2.3</t>
  </si>
  <si>
    <t>Мероприятие "Изготовление и ремонт зубных протезов ветеранам труда Ивановской области"</t>
  </si>
  <si>
    <t>Общая численность получивших бесплатные услуги по зубопротезированию ветеранов труда Ивановской области</t>
  </si>
  <si>
    <t>3.2.4</t>
  </si>
  <si>
    <t>Мероприятие "Предоставление льготного проезда на всех видах пассажирского транспорта в Ивановской области ветеранам труда Ивановской области"</t>
  </si>
  <si>
    <t>3.2.5</t>
  </si>
  <si>
    <t>3.3</t>
  </si>
  <si>
    <t>3.3.1</t>
  </si>
  <si>
    <t>Мероприятие "Ежемесячные денежные выплаты на оплату жилого помещения и коммунальных услуг, а также ежегодные денежные выплаты на оплату топлива (включая транспортные расходы для доставки этого топлива) реабилитированным лицам и лицам, признанным пострадавшими от политических репрессий, проживающим в домах, не имеющих центрального отопления"</t>
  </si>
  <si>
    <t>3.3.2</t>
  </si>
  <si>
    <t>3.3.3</t>
  </si>
  <si>
    <t>Мероприятие "Изготовление и ремонт зубных протезов реабилитированным лицам"</t>
  </si>
  <si>
    <t>Общая численность получивших бесплатные услуги по зубопротезированию реабилитированных лиц</t>
  </si>
  <si>
    <t>Мероприятие "Предоставление льготного проезда на всех видах пассажирского транспорта в Ивановской области реабилитированным лицам и лицам, признанным пострадавшими от политических репрессий"</t>
  </si>
  <si>
    <t>3.3.4</t>
  </si>
  <si>
    <t>3.4</t>
  </si>
  <si>
    <t>Основное мероприятие "Оказание поддержки в связи с погребением умерших"</t>
  </si>
  <si>
    <t>3.4.1</t>
  </si>
  <si>
    <t>Мероприятие "Возмещение стоимости услуг по погребению умерших,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 а также в случае рождения мертвого ребенка по истечении 154 дней беременности, по погребению умерших, личность которых не установлена и они не востребованы из морга"</t>
  </si>
  <si>
    <t>Численность получателей социального пособия на погребение</t>
  </si>
  <si>
    <t>Мероприятие "Социальное пособие на погребение умерших,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 а также в случае рождения мертвого ребенка по истечении 154 дней беременности"</t>
  </si>
  <si>
    <t>3.4.2</t>
  </si>
  <si>
    <t>3.5</t>
  </si>
  <si>
    <t>Основное мероприятие "Предоставление мер социальной поддержки отдельным категориям работников учреждений социальной сферы и иных учреждений в сельской местности и поселках"</t>
  </si>
  <si>
    <t>3.5.1</t>
  </si>
  <si>
    <t>3.6</t>
  </si>
  <si>
    <t>3.6.1</t>
  </si>
  <si>
    <t>Основное мероприятие "Оказание мер государственной поддержки гражданам, подвергшимся воздействию радиации вследствие радиационных аварий и ядерных испытаний"</t>
  </si>
  <si>
    <t>Мероприятие "Осуществление переданных полномочий Российской Федерации по предоставлению отдельных мер социальной поддержки гражданам, подвергшимся воздействию радиации"</t>
  </si>
  <si>
    <t>Общее число граждан, подвергшихся воздействию радиации, получающих компенсации и другие выплаты (ежемесячные, ежегодные, единовременные), за исключением ежемесячной денежной компенсации в возмещение вреда, причиненного здоровью, и ежемесячной денежной выплаты на оплату жилого помещения и коммунальных услуг, в том числе:</t>
  </si>
  <si>
    <t>3.7</t>
  </si>
  <si>
    <t>3.7.1</t>
  </si>
  <si>
    <t>Основное мероприятие "Оказание мер социальной поддержки лицам, награжденным нагрудным знаком "Почетный донор России"</t>
  </si>
  <si>
    <t>Мероприятие "Осуществление переданных полномочий Российской Федерации по осуществлению ежегодной денежной выплаты лицам, награжденным нагрудным знаком "Почетный донор России"</t>
  </si>
  <si>
    <t>Численность граждан, получающих ежегодную денежную выплату, награжденных нагрудным знаком "Почетный донор России"</t>
  </si>
  <si>
    <t>Основное мероприятие "Оказание мер социальной поддержки гражданам при возникновении поствакцинальных осложнений"</t>
  </si>
  <si>
    <t>3.8</t>
  </si>
  <si>
    <t>3.8.1</t>
  </si>
  <si>
    <t>Общее число граждан, получивших единовременное пособие при возникновении поствакцинальных осложнений</t>
  </si>
  <si>
    <t>Среднегодовая численность граждан, получающих ежемесячные денежные компенсации при возникновении поствакцинальных осложнений</t>
  </si>
  <si>
    <t>Мероприятие "Выплата государственных единовременных пособий и ежемесячных денежных компенсаций гражданам при возникновении поствакцинальных осложнений в соответствии с Федеральным законом от 17.09.1998 № 157-ФЗ "Об иммунопрофилактике инфекционных болезней"</t>
  </si>
  <si>
    <t>3.9</t>
  </si>
  <si>
    <t>3.9.1</t>
  </si>
  <si>
    <t>Мероприятие "Выплата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25.04.2002 № 40-ФЗ "Об обязательном страховании гражданской ответственности владельцев транспортных средств"</t>
  </si>
  <si>
    <t>Основное мероприятие "Оказание мер государственной поддержки инвалидам"</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</si>
  <si>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25.04.2002 № 40-ФЗ "Об обязательном страховании гражданской ответственности владельцев транспортных средств"</t>
  </si>
  <si>
    <t>Численность граждан, получающих компенсации и другие выплаты в соответствии с Федеральным законом от 10.01.2002 № 2-ФЗ "О социальных гарантиях гражданам, подвергшимся радиационному воздействию вследствие ядерных испытаний на Семипалатинском полигоне"</t>
  </si>
  <si>
    <t>Численность граждан, получающих компенсации и другие выплаты в соответствии с Федеральным законом от 26.11.1998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</si>
  <si>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3.10</t>
  </si>
  <si>
    <t>3.10.1</t>
  </si>
  <si>
    <t>Основное мероприятие "Оказание мер социальной поддержки по оплате жилищно-коммунальных услуг отдельным категориям граждан"</t>
  </si>
  <si>
    <t>Мероприятие "Оплата жилищно-коммунальных услуг отдельным категориям граждан"</t>
  </si>
  <si>
    <t>3.11</t>
  </si>
  <si>
    <t>Основное мероприятие "Оказание государственной социальной помощи отдельным категориям граждан"</t>
  </si>
  <si>
    <t>3.11.1</t>
  </si>
  <si>
    <t>Мероприятие "Предоставление отдельным категориям граждан государственной социальной помощи на основании социального контракта, единовременной выплаты денежных средств"</t>
  </si>
  <si>
    <t>Численность малоимущих граждан, которым оказана государственная социальная помощь на основе социального контракта</t>
  </si>
  <si>
    <t>Количество человек, которым оказывается единовременная денежная выплата в случае утраты или повреждения жилого помещения в результате стихийного бедствия, техногенной катастрофы, пожара, обрушений жилых зданий</t>
  </si>
  <si>
    <t>Мероприятие "Предоставление отдельным категориям граждан натуральной помощи"</t>
  </si>
  <si>
    <t>3.11.2</t>
  </si>
  <si>
    <t>3.11.3</t>
  </si>
  <si>
    <t>Основное мероприятие "Предоставление мер социальной поддержки отдельным категориям граждан"</t>
  </si>
  <si>
    <t>3.12</t>
  </si>
  <si>
    <t>Мероприятие "Обеспечение протезно-ортопедическими изделиями граждан, не имеющих группы инвалидности, но по медицинским показаниям нуждающихся в протезно-ортопедических изделиях"</t>
  </si>
  <si>
    <t>3.12.1</t>
  </si>
  <si>
    <t>Обеспечение протезно-ортопедическими изделиями граждан, не имеющих группы инвалидности, но по медицинским показаниям нуждающихся в протезно-ортопедических изделиях</t>
  </si>
  <si>
    <t>3.12.2</t>
  </si>
  <si>
    <t>Мероприятие "Предоставление гражданам субсидий на оплату жилого помещения и коммунальных услуг"</t>
  </si>
  <si>
    <t>3.12.3</t>
  </si>
  <si>
    <t>Мероприятие "Предоставление единовременного денежного пособия членам семей работников добровольной пожарной охраны и добровольных пожарных, включенных в Реестр добровольных пожарных на территории Ивановской области, в случае гибели работника добровольной пожарной охраны или добровольного пожарного, включенного в Реестр добровольных пожарных на территории Ивановской области, в период исполнения им обязанностей добровольного пожарного"</t>
  </si>
  <si>
    <t>Количество единовременных денежных пособий членам семей работников добровольной пожарной охраны и добровольных пожарных, включенных в Реестр добровольных пожарных на территории Ивановской области, в случае гибели работника добровольной пожарной охраны или добровольного пожарного, включенного в Реестр добровольных пожарных на территории Ивановской области, в период исполнения им обязанностей добровольного пожарного</t>
  </si>
  <si>
    <t>3.12.4</t>
  </si>
  <si>
    <t>Мероприятие "Предоставление льготного проезда на всех видах пассажирского транспорта в Ивановской области отдельным категориям граждан, меры социальной поддержки которых относятся к ведению Российской Федерации"</t>
  </si>
  <si>
    <t>3.13</t>
  </si>
  <si>
    <t>3.13.1</t>
  </si>
  <si>
    <t>Основное мероприятие "Предоставление социальных доплат к пенсии"</t>
  </si>
  <si>
    <t>3.13.2</t>
  </si>
  <si>
    <t>Мероприятие "Предоставление ежемесячной доплаты к страховой пенсии по старости лицам, замещавшим должности главных врачей центральных районных больниц муниципальных образований Ивановской области"</t>
  </si>
  <si>
    <t>3.13.3</t>
  </si>
  <si>
    <t>Мероприятие "Предоставление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t>
  </si>
  <si>
    <t>Среднегодовая численность лиц, работающих (работавших) в качестве врачей в учреждениях здравоохранения Ивановской области, оказывающих специализированную противотуберкулезную помощь</t>
  </si>
  <si>
    <t>Мероприятие "Предоставление ежемесячного дополнительного материального обеспечения лицам, имеющим выдающиеся достижения и особые заслуги перед Российской Федерацией в области физической культуры и спорта"</t>
  </si>
  <si>
    <t>3.13.4</t>
  </si>
  <si>
    <t>Среднегодовая численность лиц, имеющих выдающиеся достижения и особые заслуги перед Российской Федерацией в области физической культуры и спорта</t>
  </si>
  <si>
    <t>3.13.5</t>
  </si>
  <si>
    <t>Мероприятие "Предоставление дополнительного пенсионного обеспечения отдельным категориям граждан"</t>
  </si>
  <si>
    <t>Мероприятие "Предоставление пенсии по старости работникам противопожарной службы Ивановской области"</t>
  </si>
  <si>
    <t>3.13.6</t>
  </si>
  <si>
    <t>4</t>
  </si>
  <si>
    <t>4.1</t>
  </si>
  <si>
    <t>Подпрограмма "Реализация государственной политики в интересах семьи и детей"</t>
  </si>
  <si>
    <t>Основное мероприятие "Предоставление мер государственной поддержки в связи с беременностью и родами, а также детям и семьям, имеющим детей"</t>
  </si>
  <si>
    <t>Общая численность получивших единовременное пособие беременной жене военнослужащего, проходящего военную службу по призыву</t>
  </si>
  <si>
    <t>4.1.1</t>
  </si>
  <si>
    <t>Численность получателей ежемесячного пособия на ребенка военнослужащего, проходящего военную службу по призыву</t>
  </si>
  <si>
    <t>4.1.2</t>
  </si>
  <si>
    <t>Мероприятие "Выплата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19.05.1995 № 81-ФЗ "О государственных пособиях гражданам, имеющим детей"</t>
  </si>
  <si>
    <t>Численность получателей единовременного пособия при рождении ребенка категориям граждан, не подлежащих обязательному социальному страхованию на случай временной нетрудоспособности и в связи с материнством, определенным в соответствии со статьями 4 и 11 Федерального закона от 19.05.1995 № 81-ФЗ "О государственных пособиях гражданам, имеющим детей"</t>
  </si>
  <si>
    <t>Численность получателей максимального размера ежемесячного пособия по уходу за ребенком до достижения им возраста полутора лет категориям граждан, уволенных в связи с ликвидацией организаций, прекращением деятельности (полномочий) физическими лицами, определенным в соответствии со статьями 4 и 13 Федерального закона от 19.05.1995 № 81-ФЗ "О государственных пособиях гражданам, имеющим детей"</t>
  </si>
  <si>
    <t>Число выплат ежемесячного пособия по уходу за первым ребенком до достижения им возраста полутора лет категориям граждан, не подлежащих обязательному социальному страхованию на случай временной нетрудоспособности и в связи с материнством, определенным в соответствии со статьями 4 и 13 Федерального закона от 19.05.1995 № 81-ФЗ "О государственных пособиях гражданам, имеющим детей"</t>
  </si>
  <si>
    <t>выплат</t>
  </si>
  <si>
    <t>Численность получателей пособия по беременности и родам женщинам, уволенным в связи с ликвидацией организаций, прекращением деятельности (полномочий) физическими лицами, определенным в соответствии со статьями 4 и 6 Федерального закона от 19.05.1995 № 81-ФЗ "О государственных пособиях гражданам, имеющим детей"</t>
  </si>
  <si>
    <t>4.1.3</t>
  </si>
  <si>
    <t>Мероприятие "Ежемесячная денежная выплата на питание кормящим матерям при отсутствии специальных пунктов питания по месту жительства"</t>
  </si>
  <si>
    <t>4.1.4</t>
  </si>
  <si>
    <t>Численность кормящих матерей, получающих выплаты на питание</t>
  </si>
  <si>
    <t>4.1.5</t>
  </si>
  <si>
    <t>Мероприятие "Единовременная денежная выплата на питание беременным женщинам при отсутствии специальных пунктов питания по месту жительства"</t>
  </si>
  <si>
    <t>Общая численность беременных женщин, получивших единовременные выплаты на питание</t>
  </si>
  <si>
    <t>Мероприятие "Обеспечение новогодними подарками детей, нуждающихся в особой заботе государства, а также детей, отличившихся в учебе, спорте, творчестве, - участников областных новогодних губернаторских праздников"</t>
  </si>
  <si>
    <t>Количество детей, нуждающихся в особой заботе государства, а также детей, отличившихся в учебе, спорте, творчестве, - участников областных новогодних губернаторских праздников, обеспеченных новогодними подарками</t>
  </si>
  <si>
    <t>тыс. человек</t>
  </si>
  <si>
    <t>4.1.6</t>
  </si>
  <si>
    <t>4.1.7</t>
  </si>
  <si>
    <t>Мероприятие
"Проведение ежегодной областной акции "Поможем собрать детей в школу"</t>
  </si>
  <si>
    <t>Количество несовершеннолетних, которым оказана помощь в рамках областной акции "Поможем собрать детей в школу"</t>
  </si>
  <si>
    <t>Мероприятие
"Обеспечение полноценным питанием детей в возрасте до трех лет"</t>
  </si>
  <si>
    <t>Доля детей в возрасте до трех лет, обеспеченных полноценным питанием, от общего количества детей в возрасте до трех лет, имеющих право на меру социальной поддержки</t>
  </si>
  <si>
    <t>Департамент здравоохранения Ивановской области</t>
  </si>
  <si>
    <t>4.1.8</t>
  </si>
  <si>
    <t>Департамент образования Ивановской области</t>
  </si>
  <si>
    <t>Мероприятие "Выплата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19.05.1995 № 81-ФЗ "О государственных пособиях гражданам, имеющим детей"</t>
  </si>
  <si>
    <t>4.2</t>
  </si>
  <si>
    <t>Основное мероприятие "Предоставление мер социальной поддержки многодетным семьям"</t>
  </si>
  <si>
    <t>Департамент социальной защиты населения Ивановской области, Департамент образования Ивановской области, Департамент здравоохранения Ивановской области</t>
  </si>
  <si>
    <t>4.2.1</t>
  </si>
  <si>
    <t>Среднегодовая численность детей, в связи с рождением которых предоставлялась ежемесячная денежная выплата на третьего и последующего ребенка</t>
  </si>
  <si>
    <t>4.2.2</t>
  </si>
  <si>
    <t>Мероприятие "Выплата регионального материнского (семейного) капитала"</t>
  </si>
  <si>
    <t>Мероприятие "Ежемесячные денежные выплаты на оплату жилого помещения и коммунальных услуг, а также ежегодные денежные выплаты на оплату топлива (включая транспортные расходы для доставки этого топлива) многодетным семьям, проживающим в домах, не имеющих центрального отопления"</t>
  </si>
  <si>
    <t>4.2.3</t>
  </si>
  <si>
    <t>Численность семей, получающих ежемесячную денежную выплату на оплату жилого помещения и коммунальных услуг и ежегодную денежную выплату на оплату топлива</t>
  </si>
  <si>
    <t>Мероприятие "Предоставление бесплатного проезда на всех видах пассажирского транспорта в Ивановской области детям из многодетных семей"</t>
  </si>
  <si>
    <t>Мероприятие "Изготовление бланков удостоверений многодетной семьи Ивановской области"</t>
  </si>
  <si>
    <t>Количество поездок, совершенных детьми из многодетных семей на всех видах пассажирского транспорта в Ивановской области</t>
  </si>
  <si>
    <t>тыс.
поездок</t>
  </si>
  <si>
    <t>4.3</t>
  </si>
  <si>
    <t>Основное мероприятие "Предоставление мер социальной поддержки детям-сиротам и детям, оставшимся без попечения родителей, лицам из числа указанной категории детей"</t>
  </si>
  <si>
    <t>Мероприятие
"Перевозка несовершеннолетних, самовольно ушедших из школ-интернатов, специальных учебно-воспитательных и иных детских учреждений, перевезенных до места их пребывания в пределах территории субъекта Российской Федерации"</t>
  </si>
  <si>
    <t>4.3.1</t>
  </si>
  <si>
    <t>Число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</si>
  <si>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4.3.2</t>
  </si>
  <si>
    <t>Мероприятие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</si>
  <si>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Численность детей-сирот, детей, оставшихся без попечения родителей, и лиц из числа детей-сирот, и детей, оставшихся без попечения родителей, у которых право на обеспечение жилыми помещениями возникло и не реализовано, по состоянию на конец финансового года</t>
  </si>
  <si>
    <t>4.3.3</t>
  </si>
  <si>
    <t>Общая численность граждан, получивших единовременное пособие при всех формах устройства детей, лишенных родительского попечения, в семью</t>
  </si>
  <si>
    <t>4.3.4</t>
  </si>
  <si>
    <t>Мероприятие "Осуществление переданных органам государственной власти субъектов Российской Федерации в соответствии с пунктом 3 статьи 25 Федерального закона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t>
  </si>
  <si>
    <t>Мероприятие "Выплата единовременного пособия при всех формах устройства детей, лишенных родительского попечения"</t>
  </si>
  <si>
    <t>4.3.5</t>
  </si>
  <si>
    <t>Мероприятие "Выплата опекунам (попечителям) на содержание детей, находящихся под опекой (попечительством)"</t>
  </si>
  <si>
    <t>Общая численность детей, находящихся под опекой (попечительством)</t>
  </si>
  <si>
    <t>Среднегодовой размер выплаты опекунам (попечителям) на содержание детей, находящихся под опекой (попечительством)</t>
  </si>
  <si>
    <t>рублей</t>
  </si>
  <si>
    <t>4.3.6</t>
  </si>
  <si>
    <t>Мероприятие "Вознаграждение приемным родителям"</t>
  </si>
  <si>
    <t>Среднегодовой размер вознаграждения приемным родителям, выплачиваемого при передаче ребенка на воспитание в приемную семью</t>
  </si>
  <si>
    <t>Мероприятие "Выплаты на содержание ребенка, переданного на воспитание в приемную семью"</t>
  </si>
  <si>
    <t>4.3.7</t>
  </si>
  <si>
    <t>Общая численность детей, переданных на воспитание в приемную семью</t>
  </si>
  <si>
    <t>4.3.8</t>
  </si>
  <si>
    <t>Мероприятие "Вознаграждение патронатным воспитателям"</t>
  </si>
  <si>
    <t>Среднегодовой размер вознаграждения патронатным воспитателям, выплачиваемого при передаче ребенка на патронат</t>
  </si>
  <si>
    <t>4.3.9</t>
  </si>
  <si>
    <t>Мероприятие
"Выплаты на содержание ребенка, переданного на патронатное воспитание"</t>
  </si>
  <si>
    <t>Общая численность детей, находящихся на патронатном воспитании</t>
  </si>
  <si>
    <t>Среднегодовой размер выплаты патронатным воспитателям на содержание детей, находящихся на патронатном воспитании</t>
  </si>
  <si>
    <t>4.3.10</t>
  </si>
  <si>
    <t>Мероприятие "Предоставление бесплатного проезда на всех видах пассажирского транспорта в Ивановской области детям-сиротам и детям, оставшимся без попечения родителей, лицам из числа детей-сирот и детей, оставшихся без попечения родителей"</t>
  </si>
  <si>
    <t>Количество поездок, совершенных детьми-сиротам и детьми, оставшимися без попечения родителей, лицами из их числа на всех видах пассажирского транспорта в Ивановской области</t>
  </si>
  <si>
    <t>4.4</t>
  </si>
  <si>
    <t>Мероприятие
"Организации отдыха и оздоровления детей (за исключением организации отдыха детей в каникулярное время), детей-сирот и детей, находящихся в трудной жизненной ситуации, детей из многодетных семей в санаторно-оздоровительных детских лагерях круглогодичного действия, загородных оздоровительных лагерях"</t>
  </si>
  <si>
    <t>Количество детей, которым предоставлены отдых и оздоровление в санаторно-оздоровительных детских лагерях круглогодичного действия и загородных оздоровительных лагерях (всего)</t>
  </si>
  <si>
    <t>4.4.1</t>
  </si>
  <si>
    <t>4.4.2</t>
  </si>
  <si>
    <t>Мероприятие "Субсидии бюджетам муниципальных районов и городских округов на 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</si>
  <si>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Количество детей, которым предоставляется двухразовое питание в лагерях дневного пребывания в каникулярное время</t>
  </si>
  <si>
    <t>Мероприятие
"Субвенции бюджетам муниципальных районов и городских округов на 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</si>
  <si>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5</t>
  </si>
  <si>
    <t>5.1</t>
  </si>
  <si>
    <t>5.1.1</t>
  </si>
  <si>
    <t>Подпрограмма "Организация мероприятий в интересах отдельных категорий граждан"</t>
  </si>
  <si>
    <t>Основное мероприятие "Организация областных мероприятий, конкурсов и акций в интересах детей, семей, имеющих детей"</t>
  </si>
  <si>
    <t>Количество несовершеннолетних, принявших участие в мероприятиях</t>
  </si>
  <si>
    <t>5.1.2</t>
  </si>
  <si>
    <t>Мероприятие "Организация торжественного мероприятия, посвященного Дню матери"</t>
  </si>
  <si>
    <t>Количество человек, принявших участие в мероприятии</t>
  </si>
  <si>
    <t>5.1.3</t>
  </si>
  <si>
    <t>Мероприятие "Проведение областного конкурса "Семья года"</t>
  </si>
  <si>
    <t>Количество семей, принявших участие в конкурсе</t>
  </si>
  <si>
    <t>Мероприятие
"Организация областного торжественного мероприятия, посвященного Дню семьи, любви и верности"</t>
  </si>
  <si>
    <t>5.1.4</t>
  </si>
  <si>
    <t>Количество семей, принявших участие в мероприятии</t>
  </si>
  <si>
    <t>5.2</t>
  </si>
  <si>
    <t>5.2.1</t>
  </si>
  <si>
    <t>Основное мероприятие "Организация мероприятий в интересах детей-сирот и детей, оставшихся без попечения родителей"</t>
  </si>
  <si>
    <t>Мероприятие "Выпуск информационных сборников и рекламы о детях-сиротах, подлежащих устройству на семейные формы воспитания"</t>
  </si>
  <si>
    <t>Количество детей из числа состоящих на учете в региональном банке детей-сирот и детей, оставшихся без попечения родителей, информация о которых размещена в телепрограммах</t>
  </si>
  <si>
    <t>5.2.2</t>
  </si>
  <si>
    <t>Мероприятие "Проведение областных мероприятий для детей-сирот и детей, оставшихся без попечения родителей"</t>
  </si>
  <si>
    <t>5.3</t>
  </si>
  <si>
    <t>5.3.1</t>
  </si>
  <si>
    <t>Основное мероприятие "Анализ социально-экономического положения слабо защищенных категорий населения"</t>
  </si>
  <si>
    <t>Мероприятие "Проведение мониторинговых исследований социально-экономического и правового положения отдельных категорий граждан"</t>
  </si>
  <si>
    <t>Количество граждан, уволенных с военной службы, и членов их семей, охваченных мониторингом, не менее</t>
  </si>
  <si>
    <t>6</t>
  </si>
  <si>
    <t>6.1</t>
  </si>
  <si>
    <t>Подпрограмма "Формирование доступной среды жизнедеятельности для инвалидов и других маломобильных групп населения в Ивановской области"</t>
  </si>
  <si>
    <t>6.2</t>
  </si>
  <si>
    <t>Основное мероприятие "Организация мероприятий в интересах лиц с ограниченными возможностями здоровья"</t>
  </si>
  <si>
    <t>Мероприятие "Выплата премий Губернатора Ивановской области "За социальную и творческую активность"</t>
  </si>
  <si>
    <t>Количество получателей премий Губернатора Ивановской области "За социальную и творческую активность"</t>
  </si>
  <si>
    <t>Мероприятие "Ежемесячная денежная выплата, назначаемая в случае рождения третьего ребенка или последующих детей до достижения ребенком возраста трех лет"</t>
  </si>
  <si>
    <t>4.2.6</t>
  </si>
  <si>
    <t>Мероприятие "Оказание помощи семьям, желающим взять на воспитание детей-сирот и детей, оставшихся без попечения родителей"</t>
  </si>
  <si>
    <t>Реализация мероприятия запланирована в 4 квартале 2016 года.</t>
  </si>
  <si>
    <t>Наименование Программы, подпрограммы, основного мероприятия, мероприятия</t>
  </si>
  <si>
    <t>Количество реабилитированных лиц и лиц, признанных пострадавшими от политических репрессий</t>
  </si>
  <si>
    <t>Выплата носит заявительный характер. Обращения отсутствуют.</t>
  </si>
  <si>
    <t>Численность получателей единовременного пособия женщинам, вставшим на учет в медицинских учреждениях в ранние сроки беременности, уволенным в период беременности, отпуска по беременности и родам в связи с ликвидацией организаций, прекращением деятельности
(полномочий) физическими лицами, определенным в соответствии со статьями 4 и 9 Федерального закона от 19.05.1995 № 81-ФЗ "О государственных пособиях гражданам, имеющим детей"</t>
  </si>
  <si>
    <t>Мероприятие "Предоставление скидки в размере 50 процентов на проезд в железнодорожном транспорте пригодного сообщения ветеранам труда"</t>
  </si>
  <si>
    <t>3.1.8</t>
  </si>
  <si>
    <t>3.1.9</t>
  </si>
  <si>
    <t>Мероприятие "Предоставление скидки в размере 50 процентов на проезд в железнодорожном транспорте пригодного сообщения труженикам тыла"</t>
  </si>
  <si>
    <t>поездок</t>
  </si>
  <si>
    <t>Количество поездок со скидкой в размере 50 процентов на проезд в железнодорожном транспорте пригородного сообщения Ивановской области, совершенных тружениками тыла</t>
  </si>
  <si>
    <t>Мероприятие "Предоставление скидки в размере 50 процентов на проезд в железнодорожном транспорте пригородного сообщения ветеранам труда Ивановской области"</t>
  </si>
  <si>
    <t>3.3.5</t>
  </si>
  <si>
    <t>Мероприятие "Предоставление скидки в размере 50 процентов на проезд в железнодорожном транспорте пригородного сообщения реабилитированным лицам и лицам, признанным пострадавшими от политических репрессий"</t>
  </si>
  <si>
    <t>Количество поездок со скидкой в размере 50 процентов на проезд в железнодорожном транспорте пригородного сообщения Ивановской области, совершенных реабилитированными лицами и лицами, признанными пострадавшими от политических репрессий</t>
  </si>
  <si>
    <t>Количество льготных поездок, совершенных реабилитированными лицами и лицами, признанными пострадавшими от политических репрессий, на всех видах пассажирского транспорта в Ивановской области</t>
  </si>
  <si>
    <t>3.14.1</t>
  </si>
  <si>
    <t>Мероприятие "Социальная поддержка Героев Социалистического труда, Героев Труда Российской Федерации и полных кавалеров ордена Трудовой Славы"</t>
  </si>
  <si>
    <t>Численность Героев Социалистического труда, Героев Труда Российской Федерации и полных кавалеров ордена Трудовой Славы, которым оказана социальная поддержка</t>
  </si>
  <si>
    <t>3.14</t>
  </si>
  <si>
    <t>Основное мероприятие "Оказание мер социальной поддержки Героям Социалистического труда, Героям Труда Российской Федерации и полным кавалерам ордена Трудовой Славы"</t>
  </si>
  <si>
    <t>Основное мероприятие "Предоставление мер социальной поддержки реабилитированным лицам и лицам, признанным пострадавшими от политических репрессий"</t>
  </si>
  <si>
    <t>4.1.9</t>
  </si>
  <si>
    <t>Мероприятие
"Компенсация организациям железнодорожного транспорта потерь в доходах, возникающих в результате предоставления мер социальной поддержки учащимся и воспитанникам общеобразовательных организаций старше 7 лет, студентам очной формы обучения профессиональных образовательных организаций и образовательных организаций высшего образования при проезде в поездах пригородного сообщения в период с 1 января по 15 июня включительно и с 1 сентября по 31 декабря включительно в виде 50-процентной скидки от действующего тарифа при оплате проезда на железнодорожных станциях, находящихся на территории Ивановской области"</t>
  </si>
  <si>
    <t>Количество поездок, совершенных обучающимися общеобразовательных организаций, профессиональных образовательных организаций, образовательных организаций высшего образования на железнодорожном транспорте пригородного сообщения</t>
  </si>
  <si>
    <t>Департамент социальной защиты населения Ивановской области, Департамент образования Ивановской области, Департамент здравоохранения Ивановской области, Департамент дорожного хозяйства и транспорта Ивановской области</t>
  </si>
  <si>
    <t>Мероприятие
"Финансовое обеспечение мероприятий, связанных с отдыхом и оздоровлением детей, находящихся в трудной жизненной ситуации"</t>
  </si>
  <si>
    <t>4.4.4</t>
  </si>
  <si>
    <t>Численность детей, находящихся в трудной жизненной ситуации, которым предоставлены отдых и оздоровление в загородных оздоровительных лагерях</t>
  </si>
  <si>
    <t>Численность детей-сирот и детей, находящихся в трудной жизненной ситуации, которым предоставляется двухразовое питание в лагерях дневного пребывания</t>
  </si>
  <si>
    <t>бюджетные ассигнования всего, в том числе:</t>
  </si>
  <si>
    <t>Количество льготных поездок, совершенных отдельными категориями граждан, меры социальной поддержки которых относятся к ведению Российской Федерации, на всех видах пассажирского транспорта в Ивановской области</t>
  </si>
  <si>
    <t>Самовольных уходов несовершеннолетних не зарегистрировано.</t>
  </si>
  <si>
    <t>3.12.5</t>
  </si>
  <si>
    <t>1.1.9</t>
  </si>
  <si>
    <t>Мероприятие "Субсидии на финансовое обеспечение (возмещение) затрат поставщику или поставщикам социальных услуг, которые включены в реестр поставщиков социальных услуг в Ивановской области, но не участвуют в выполнении государственного задания (заказа), при получении у них гражданами социальных услуг, предусмотренных индивидуальной программой предоставления социальных услуг"</t>
  </si>
  <si>
    <t>5.2.4</t>
  </si>
  <si>
    <t>Мероприятие "Реализация проекта "Я строю жизнь"</t>
  </si>
  <si>
    <t>Среднегодовая численность граждан, получивших социальные услуги (в форме социального обслуживания на дому) в негосударственных организациях социального обслуживания</t>
  </si>
  <si>
    <t>3.5.2</t>
  </si>
  <si>
    <t>Количество детей, находящихся в трудной жизненной ситуации, которым предоставлены отдых и оздоровление в санаторно-оздоровительных детских лагерях круглогодичного действия и загородных оздоровительных лагерях</t>
  </si>
  <si>
    <t>Численность специалистов детских домов, прошедших обучение в ЧУ ДПО "Институт практической психологии "Иматон"</t>
  </si>
  <si>
    <t xml:space="preserve">Число несовершеннолетних, находящихся в конфликте с законом, включенных в состав целевой группы проекта и получивших услуги по социализации и реабилитации
</t>
  </si>
  <si>
    <t>Общее число детей, участвующих в мероприятиях Проекта</t>
  </si>
  <si>
    <t>Темп роста численности выше запланированного. Освоение бюджетных ассигнований составило 69,63 % от годовых назначений.</t>
  </si>
  <si>
    <t>Увеличение численности детей-сирот и детей, оставшихся без попечения родителей, а также лиц из их числа, включённых в областной список детей-сирот, подлежащих обеспечению жилыми помещениями, связано с защитой их имущественных и жилищных прав. Освоение бюджетных ассигнований составило 68,92 % от годовых назначений.</t>
  </si>
  <si>
    <t>За счет экономии средств, сложившейся по результатам конкурсных процедур приобретено дополнительно 4 путевки. Освоение бюджетных ассигнований составило 100 % от годовых назначений.</t>
  </si>
  <si>
    <t xml:space="preserve">Реализация мероприятия в 2016 году не предусмотрена. Средства будут перераспределены на другие мероприятия. </t>
  </si>
  <si>
    <t>Основное мероприятие "Организация отдыха и оздоровления детей"</t>
  </si>
  <si>
    <t>Мероприятие "Денежная выплата ветеранам труда и приравненным к ним гражданам"</t>
  </si>
  <si>
    <t>Мероприятие "Денежная выплата труженикам тыла"</t>
  </si>
  <si>
    <t>Мероприятие "Денежная выплата на оплату жилого помещения и коммунальных услуг, а также ежегодная денежная выплата на оплату топлива (включая транспортные расходы для доставки этого топлива) ветеранам труда Ивановской области, проживающим в домах, не имеющих центрального отопления"</t>
  </si>
  <si>
    <t>Мероприятие "Денежная выплата ветеранам труда Ивановской области"</t>
  </si>
  <si>
    <t>Мероприятие "Денежная выплата реабилитированным лицам и лицам, признанным пострадавшими от политических репрессий"</t>
  </si>
  <si>
    <t>Мероприятие "Компенсационная выплата на оплату жилого помещения, отопления и освещения, а также ежегодная денежная компенсация расходов на оплату топлива (включая транспортные расходы для доставки этого топлива) проживающим в домах, не имеющих центрального отопления, педагогическим работникам образовательных учреждений, работникам физкультурно-спортивных организаций в сельской местности и поселках, а также пенсионерам из их числа"</t>
  </si>
  <si>
    <t>Мероприятие "Денежная выплата на частичное возмещение расходов на оплату жилого помещения, отопления и освещения, а также на приобретение топлива при отсутствии центрального отопления отдельным категориям работников учреждений социальной сферы и иных учреждений в сельской местности и поселках"</t>
  </si>
  <si>
    <t>Мероприятие "Выплата пособия на ребенка"</t>
  </si>
  <si>
    <t xml:space="preserve">Мероприятие "Выплата регионального студенческого (материнского) капитала"
</t>
  </si>
  <si>
    <t xml:space="preserve">Мероприятие "Ежемесячная денежная выплата по уходу за первым ребенком до достижения им возраста полутора лет"
</t>
  </si>
  <si>
    <t xml:space="preserve">Мероприятие "Единовременная денежная выплата на улучшение жилищных условий женщинам, родившим начиная с 01.07.2017 первого ребенка до достижения ими возраста 24 лет, а второго ребенка в течение трех лет с момента рождения первого ребенка"
</t>
  </si>
  <si>
    <t>процентов</t>
  </si>
  <si>
    <t xml:space="preserve">Среднегодовая численность тружеников тыла, получающих денежную выплату
</t>
  </si>
  <si>
    <t xml:space="preserve">Количество льготных поездок, совершенных тружениками тыла Ивановской области на всех видах пассажирского транспорта в Ивановской области
</t>
  </si>
  <si>
    <t>Среднегодовая численность граждан, получающих ежемесячную денежную выплату на оплату жилого помещения и коммунальных услуг и ежегодную денежную выплату на оплату топлива реабилитированных лиц и лиц, признанных пострадавшими от политических репрессий</t>
  </si>
  <si>
    <t xml:space="preserve">Среднегодовая численность реабилитированных лиц, получающих денежную выплату
</t>
  </si>
  <si>
    <t xml:space="preserve">Среднегодовая численность получателей денежной выплаты на частичное возмещение расходов на оплату жилого помещения (наем, содержание и ремонт жилого помещения), отопления и освещения жилого помещения, а также на приобретение топлива при отсутствии центрального отопления
</t>
  </si>
  <si>
    <t xml:space="preserve">Среднегодовая численность граждан, получающих меры социальной поддержки по оплате жилого помещения и коммунальных услуг
</t>
  </si>
  <si>
    <t>Среднегодовая численность получателей компенсации расходов на уплату взноса на капитальный ремонт общего имущества в многоквартирном доме отдельным категориям граждан в Ивановской области</t>
  </si>
  <si>
    <t xml:space="preserve">Среднегодовая численность детей, в отношении которых предоставляется пособие на ребенка
</t>
  </si>
  <si>
    <t>Среднегодовое количество выплат пособия на ребенка, в том числе:</t>
  </si>
  <si>
    <t>в базовом размере</t>
  </si>
  <si>
    <t>на детей одиноких матерей</t>
  </si>
  <si>
    <t>на детей военнослужащих</t>
  </si>
  <si>
    <t>на детей, родители которых уклоняются от уплаты алиментов, выплат</t>
  </si>
  <si>
    <t xml:space="preserve">Численность детей-сирот, детей, оставшихся без попечения родителей, и лиц из числа детей-сирот и детей, оставшихся без попечения родителей, у которых право на обеспечение жилыми помещениями возникло и не реализовано, по состоянию на конец финансового года
</t>
  </si>
  <si>
    <t>%</t>
  </si>
  <si>
    <t>Справочно   Объем бюджетных ассигнований, утвержденный Законом о бюджете</t>
  </si>
  <si>
    <t>Доля граждан, получивших меры социальной поддержки, от общего количества граждан, имеющих право на их получение</t>
  </si>
  <si>
    <t>Доля граждан, получивших социальные услуги в организациях социального обслуживания населения, в общем числе граждан, обратившихся за получением социальных услуг в организации социального обслуживания</t>
  </si>
  <si>
    <t>Удовлетворенность получателей социальных услуг в оказанных социальных услугах (в форме социального обслуживания на дому)</t>
  </si>
  <si>
    <t>Численность несовершеннолетних, получивших социальные услуги в стационарной форме социального обслуживания (среднегодовое число) (в бюджетных учреждениях)</t>
  </si>
  <si>
    <t>Доля зданий учреждений социального обслуживания, в которых проведены капитальные ремонты</t>
  </si>
  <si>
    <t xml:space="preserve">Соотношение средней заработной платы педагогических работников образовательных учреждений (организаций) общего образования к средней зарплате по Ивановской области
</t>
  </si>
  <si>
    <t xml:space="preserve">Доля устраненных нарушений, выявленных государственными органами в сфере санитарно-эпидемиологического (потребительского) и пожарного надзора
</t>
  </si>
  <si>
    <t xml:space="preserve">Среднегодовая численность ветеранов труда и приравненных к ним граждан, получающих денежную выплату
</t>
  </si>
  <si>
    <t xml:space="preserve">Количество льготных поездок, совершенных ветеранами труда на всех видах пассажирского транспорта в Ивановской области
</t>
  </si>
  <si>
    <t>Количество поездок со скидкой в размере 50 процентов на проезд в железнодорожном транспорте пригородного сообщения Ивановской области, совершенных ветеранами труда и приравненными к ним гражданами</t>
  </si>
  <si>
    <t>Среднегодовая численность граждан, получающих денежную выплату на оплату жилого помещения и коммунальных услуг и ежегодную денежную выплату на оплату топлива ветеранов труда Ивановской области</t>
  </si>
  <si>
    <t>Среднегодовая численность граждан, получающих денежную выплату ветеранам труда Ивановской области</t>
  </si>
  <si>
    <t xml:space="preserve">Количество льготных поездок, совершенных ветеранами труда Ивановской области на всех видах пассажирского транспорта в Ивановской области
</t>
  </si>
  <si>
    <t xml:space="preserve">Количество поездок со скидкой в размере 50 процентов на проезд в железнодорожном транспорте пригородного сообщения Ивановской области, совершенных ветеранами труда Ивановской области
</t>
  </si>
  <si>
    <t>Среднегодовая численность лиц, признанных пострадавшими от политических репрессий, получающих денежную выплату</t>
  </si>
  <si>
    <t xml:space="preserve">Количество лиц, в связи с погребением которых осуществлено возмещение расходов специализированным службам по вопросам похоронного дела
</t>
  </si>
  <si>
    <t xml:space="preserve">Среднегодовая численность отдельных категорий работников учреждений социальной сферы и иных учреждений в сельской местности и поселках, получающих компенсационную выплату на оплату жилого помещения, отопления и освещения, а также и ежегодную денежную компенсацию расходов на оплату топлива (включая транспортные расходы для доставки этого топлива)
</t>
  </si>
  <si>
    <t>Численность граждан, получающих компенсации и другие выплаты в соответствии с Законом Российской Федерации от 15.05.1991 № 1244-1 "О социальной защите граждан, подвергшихся воздействию радиации вследствие катастрофы на Чернобыльской АЭС"</t>
  </si>
  <si>
    <t xml:space="preserve">Численность малоимущих граждан, которым предоставлена натуральная помощь
</t>
  </si>
  <si>
    <t>Количество продуктовых наборов, предоставленных малоимущим гражданам</t>
  </si>
  <si>
    <t>штук</t>
  </si>
  <si>
    <t xml:space="preserve">Численность семей, получающих субсидии на оплату жилого помещения и коммунальных услуг
</t>
  </si>
  <si>
    <t>Среднегодовое количество выплат семьям, получающим субсидии на оплату жилого помещения и коммунальных услуг</t>
  </si>
  <si>
    <t xml:space="preserve">Среднегодовая численность лиц, замещавших должности главных врачей центральных районных больниц муниципальных образований Ивановской области
</t>
  </si>
  <si>
    <t xml:space="preserve">Среднегодовая численность кормящих матерей, получающих выплаты на питание
</t>
  </si>
  <si>
    <t xml:space="preserve">Общая численность получивших региональный студенческий (материнский) капитал
</t>
  </si>
  <si>
    <t xml:space="preserve">Среднегодовая численность получателей ежемесячной выплаты по уходу за первым ребенком до достижения им возраста полутора лет
</t>
  </si>
  <si>
    <t xml:space="preserve">человек
</t>
  </si>
  <si>
    <t xml:space="preserve">Общая численность получивших единовременную выплату на улучшение жилищных условий
</t>
  </si>
  <si>
    <t xml:space="preserve">Общее число граждан, получивших региональный материнский (семейный) капитал
</t>
  </si>
  <si>
    <t xml:space="preserve">Число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t>
  </si>
  <si>
    <t xml:space="preserve">8800
</t>
  </si>
  <si>
    <t xml:space="preserve">8999
</t>
  </si>
  <si>
    <t xml:space="preserve">Количество граждан, зачисленных на курс подготовки в порядке, установленном пунктом 6 статьи 127 Семейного кодекса Российской Федерации
</t>
  </si>
  <si>
    <t xml:space="preserve">Мероприятие «Выполнение полномочий Российской Федерации по осуществлению ежемесячной выплаты в связи с рождением (усыновлением) первого ребенка»
</t>
  </si>
  <si>
    <t xml:space="preserve">Среднегодовая численность получателей ежемесячной выплаты в связи с рождением (усыновлением) первого ребенка
</t>
  </si>
  <si>
    <t xml:space="preserve">Основное мероприятие "Обеспечение деятельности организаций социального обслуживания граждан"
</t>
  </si>
  <si>
    <t>Мероприятие "Предоставление социальных услуг семьям и детям"</t>
  </si>
  <si>
    <t>1.2</t>
  </si>
  <si>
    <t xml:space="preserve">Основное мероприятие "Региональный проект "Старшее поколение"
</t>
  </si>
  <si>
    <t>1.2.1</t>
  </si>
  <si>
    <t xml:space="preserve">Мероприятие "Приобретение автотранспорта в целях доставки лиц старше 65 лет, проживающих в сельской местности, в медицинские организации"
</t>
  </si>
  <si>
    <t>1.2.2</t>
  </si>
  <si>
    <t xml:space="preserve">Мероприятие "Разработка проектной документации на пристройку жилого корпуса на 100 мест ОБСУСО "Плесский психоневрологический интернат"
</t>
  </si>
  <si>
    <t xml:space="preserve">Мероприятие "Разработка проектной документации на пристройку жилого корпуса на 100 мест ОБСУСО "Пучежский дом-интернат для престарелых и инвалидов"
</t>
  </si>
  <si>
    <t xml:space="preserve">Удовлетворенность получателей социальных услуг в оказанных социальных услугах (в стационарной форме социального обслуживания)
</t>
  </si>
  <si>
    <t xml:space="preserve">Число граждан, нуждающихся в стационарном социальном обслуживании, стоящих в очереди на получение социальных услуг
</t>
  </si>
  <si>
    <t xml:space="preserve">Среднегодовая численность граждан, получивших социальные услуги (в стационарной форме социального обслуживания)
</t>
  </si>
  <si>
    <t xml:space="preserve">Доля несовершеннолетних, получающих социальные услуги, от общего числа получателей социальных услуг, находящихся на социальном обслуживании в организации
</t>
  </si>
  <si>
    <t xml:space="preserve">Численность несовершеннолетних, получивших социальные услуги в полустационарной форме социального обслуживания (в казенных учреждениях)
</t>
  </si>
  <si>
    <t xml:space="preserve">Среднегодовое число граждан, имеющих ограничения жизнедеятельности, получающих услуги в целях повышения коммуникативного потенциала в полустационарной форме социального обслуживания
</t>
  </si>
  <si>
    <t xml:space="preserve">Количество приобретенных автомобилей для организаций социального обслуживания
</t>
  </si>
  <si>
    <t xml:space="preserve">единица
</t>
  </si>
  <si>
    <t xml:space="preserve">Количество организаций стационарного социального обслуживания, в которых разработана проектно-сметная документация на пристройку жилого корпуса
</t>
  </si>
  <si>
    <t>Мероприятие "Изготовление бланков удостоверений "Ветеран труда Ивановской области""</t>
  </si>
  <si>
    <t>3.2.6</t>
  </si>
  <si>
    <t xml:space="preserve">Мероприятие "Предоставление дополнительного материального обеспечения гражданам, удостоенным звания "Почетный гражданин Ивановской области"
</t>
  </si>
  <si>
    <t xml:space="preserve">Количество изготовленных бланков удостоверений "Ветеран труда Ивановской области"
</t>
  </si>
  <si>
    <t xml:space="preserve">13
</t>
  </si>
  <si>
    <t xml:space="preserve">Среднегодовая численность получающих дополнительное материальное обеспечение граждан, удостоенных звания "Почетный гражданин Ивановской области"
</t>
  </si>
  <si>
    <t xml:space="preserve">Среднегодовая численность получателей пенсии по старости работникам противопожарной службы Ивановской области
</t>
  </si>
  <si>
    <t xml:space="preserve">Среднегодовая численность получателей пенсии за выслугу лет лицам, замещавшим государственную службу Ивановской области, и ежемесячной доплаты к страховой пенсии по старости лицам, замещающим государственные должности Ивановской области
</t>
  </si>
  <si>
    <t>4.5</t>
  </si>
  <si>
    <t xml:space="preserve">Региональный проект "Финансовая поддержка семей при рождении детей в Ивановской области"
</t>
  </si>
  <si>
    <t>4.5.1</t>
  </si>
  <si>
    <t>4.5.2</t>
  </si>
  <si>
    <t>4.5.3</t>
  </si>
  <si>
    <t>4.5.4</t>
  </si>
  <si>
    <t xml:space="preserve">Среднемесячное количество выплат ежемесячного пособия на ребенка военнослужащего, проходящего военную службу по призыву
</t>
  </si>
  <si>
    <t xml:space="preserve">Число выплат ежемесячного пособия по уходу за вторым ребенком до достижения им возраста полутора лет категориям граждан, не подлежащих обязательному социальному страхованию на случай временной нетрудоспособности и в связи с материнством, определенным в соответствии со статьями 4 и 13 Федерального закона от 19.05.1995 N 81-ФЗ "О государственных пособиях гражданам, имеющим детей"
</t>
  </si>
  <si>
    <t xml:space="preserve">Число выплат ежемесячного пособия по уходу за ребенком в максимальном размере
</t>
  </si>
  <si>
    <t xml:space="preserve">81,61
</t>
  </si>
  <si>
    <t>Плановое значение показателя предполагается достигнуть к концу года. Освоение бюджетных ассигнований составило 4,49 % от годовых назначений.</t>
  </si>
  <si>
    <t xml:space="preserve">Количество изготовленных бланков удостоверений "Многодетной семьи Ивановской области"
</t>
  </si>
  <si>
    <t xml:space="preserve">Среднегодовое количество детей, на которых выплачивается вознаграждение в базовом размере с доплатой 30%
</t>
  </si>
  <si>
    <t xml:space="preserve">Среднегодовое количество детей, на которых выплачивается вознаграждение в базовом размере с доплатой 40%
</t>
  </si>
  <si>
    <t xml:space="preserve">Среднегодовое число выплат ежемесячной выплаты в связи с рождением (усыновлением) первого ребенка
</t>
  </si>
  <si>
    <t>Мероприятие "Организация областных мероприятий, посвященных Дню защиты детей"</t>
  </si>
  <si>
    <t xml:space="preserve">Мероприятие "Реализация мероприятий в сфере реабилитации и абилитации инвалидов"
</t>
  </si>
  <si>
    <t>Департамент культуры и туризма Ивановской области</t>
  </si>
  <si>
    <t>Департамент спорта Ивановской области</t>
  </si>
  <si>
    <t>Департамент развития информационного общества Ивановской области</t>
  </si>
  <si>
    <t>Плановое значение показателя предполагается достигнуть к концу года. Реализация мероприятия запланирована во II - III кварталах 2019 года.</t>
  </si>
  <si>
    <t>Обеспечено достижение плановых значений показателей с января 2019 года. Освоение бюджетных ассигнований составило 17,29 % от годовых назначений.</t>
  </si>
  <si>
    <t>Объем кассовых расходов на 01.04.2019</t>
  </si>
  <si>
    <t>Детей, переданных на патронатное воспитание, нет. Расходы не производились.</t>
  </si>
  <si>
    <t>4.5.5</t>
  </si>
  <si>
    <t xml:space="preserve">Мероприятие "Предоставление социальных услуг инвалидам в полустационарной форме, в том числе детям-инвалидам"
</t>
  </si>
  <si>
    <t>Доля организаций социального обслуживания с круглосуточным пребыванием граждан, в которых обеспечена антитеррористическая безопасность в полном объеме</t>
  </si>
  <si>
    <t>Соотношение средней заработной платы врачей к средней зарплате по Ивановской области</t>
  </si>
  <si>
    <t>Соотношение средней заработной платы среднего медицинского персонала к средней зарплате по Ивановской области</t>
  </si>
  <si>
    <t>Соотношение средней заработной платы младшего медицинского персонала к средней зарплате по Ивановской области</t>
  </si>
  <si>
    <t>Соотношение средней заработной платы социальных работников к средней зарплате по Ивановской области</t>
  </si>
  <si>
    <t>Количество зданий учреждений социального обслуживания семьи и детей, в которых проведены капитальные ремонты</t>
  </si>
  <si>
    <t>1.1.10</t>
  </si>
  <si>
    <t xml:space="preserve">Мероприятие "Корректировка проектной документации на реконструкцию очистных сооружений ОБСУСО "Кинешемский психоневрологический интернат "Новинки""
</t>
  </si>
  <si>
    <t>Количество организаций стационарного социального обслуживания, в которых разработана проектно-сметная документация на реконструкцию очистных сооружений</t>
  </si>
  <si>
    <t>Соотношение средней заработной платы педагогических работников образовательных учреждений (организаций) общего образования к средней зарплате по Ивановской области</t>
  </si>
  <si>
    <t>комитет Ивановской области по труду, содействию занятости населения и трудовой миграции</t>
  </si>
  <si>
    <t>Мероприятие "Оказание государственной социальной помощи на основании социального контракта отдельным категориям граждан"</t>
  </si>
  <si>
    <t>3.12.6</t>
  </si>
  <si>
    <t xml:space="preserve">Численность граждан, заключивших социальный контракт на оказание помощи в поиске работы и трудоустройстве
</t>
  </si>
  <si>
    <t xml:space="preserve">69,04
</t>
  </si>
  <si>
    <t>4.1.10</t>
  </si>
  <si>
    <t>Мероприятие
"Обеспечение детей в возрасте до шести лет из малоимущих семей лекарственными препаратами для лечения острых респираторных вирусных инфекций и бронхолегочных заболеваний"</t>
  </si>
  <si>
    <t xml:space="preserve">3875
</t>
  </si>
  <si>
    <t xml:space="preserve">12678
</t>
  </si>
  <si>
    <t xml:space="preserve">1000
</t>
  </si>
  <si>
    <t>Основное мероприятие "Основное мероприятие "Формирование системы комплексной реабилитации и абилитации инвалидов, в том числе детей-инвалидов, в Ивановской области"</t>
  </si>
  <si>
    <t>Освоение бюджетных ассигнований составило 100 % от годовых назначений.</t>
  </si>
  <si>
    <t>Плановое значение показателя достигнуто. Освоение бюджетных ассигнований составило 100 % от годовых назначений.</t>
  </si>
  <si>
    <t xml:space="preserve">Плановое значение показателя достигнуто. </t>
  </si>
  <si>
    <t>1.1.11</t>
  </si>
  <si>
    <t xml:space="preserve">Количество организаций стационарного социального обслуживания, в которых разработана проектно-сметная документация на реконструкцию жилого комплекса
</t>
  </si>
  <si>
    <t xml:space="preserve">Мероприятие: "Компенсация отдельным категориям граждан оплаты взноса на капитальный ремонт общего имущества в многоквартирном доме"
</t>
  </si>
  <si>
    <t>Мероприятие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</si>
  <si>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Основное мероприятие "Адаптация объектов системы социальной защиты населения к обслуживанию инвалидов и других маломобильных групп населения"</t>
  </si>
  <si>
    <t>Мероприятие "Организация работы реабилитационных площадок для молодых инвалидов на базе организаций социального обслуживания населения"</t>
  </si>
  <si>
    <t>6.1.1</t>
  </si>
  <si>
    <t xml:space="preserve">Доля учреждений социальной защиты населения, оборудованных с учетом потребностей инвалидов и других маломобильных групп населения, от общего количества учреждений, оказывающих услуги лицам с ограниченными возможностями
</t>
  </si>
  <si>
    <t>Плановое значение показателя предполагается достигнуть к концу года.</t>
  </si>
  <si>
    <t>6.3</t>
  </si>
  <si>
    <t>6.3.1</t>
  </si>
  <si>
    <t>6.2.1</t>
  </si>
  <si>
    <t xml:space="preserve">9205
</t>
  </si>
  <si>
    <t xml:space="preserve">Мероприятие: "Компенсации народным дружинникам и гарантии социальной защиты членов их семей"
</t>
  </si>
  <si>
    <t>4.1.11</t>
  </si>
  <si>
    <t>Мероприятие
"Осуществление ежемесячных выплат на детей в возрасте от трех до семи лет включительно"</t>
  </si>
  <si>
    <t>Мероприятие "Субвенции бюджетам городских округов и муниципальных районов Ивановской области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</si>
  <si>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4.4.3</t>
  </si>
  <si>
    <t>Реализация мероприятия запланирована в IV квартале 2021 года.</t>
  </si>
  <si>
    <t>Среднегодовое количество выплат на ребенка в возрасте от трех до семи лет включительно</t>
  </si>
  <si>
    <t xml:space="preserve">24993
</t>
  </si>
  <si>
    <t xml:space="preserve">Число детей в возрасте от 3 до 7 лет включительно, в отношении которых в отчетном году произведена ежемесячная выплата в целях повышения доходов семей с детьми
</t>
  </si>
  <si>
    <t xml:space="preserve">Доля детей в возрасте от 3 до 7 лет включительно, в отношении которых в отчетном году произведена ежемесячная выплата, в общей численности детей этого возраста
</t>
  </si>
  <si>
    <t xml:space="preserve">4178
</t>
  </si>
  <si>
    <t xml:space="preserve">2300
</t>
  </si>
  <si>
    <t xml:space="preserve">3698,5
</t>
  </si>
  <si>
    <t xml:space="preserve">225
</t>
  </si>
  <si>
    <t xml:space="preserve">1550
</t>
  </si>
  <si>
    <t xml:space="preserve">6436,52
</t>
  </si>
  <si>
    <t xml:space="preserve">1858,94
</t>
  </si>
  <si>
    <t xml:space="preserve">1735
</t>
  </si>
  <si>
    <t xml:space="preserve">Численность детей-сирот, детей, оставшихся без попечения родителей, и лиц из числа детей-сирот и детей,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жилых помещений (нарастающим итогом)
</t>
  </si>
  <si>
    <t xml:space="preserve">6644
</t>
  </si>
  <si>
    <t xml:space="preserve">5596
</t>
  </si>
  <si>
    <t xml:space="preserve">Нуждающиеся семьи получат ежемесячные выплаты в связи с рождением (усыновлением) первого ребенка за счет субвенций из федерального бюджета
</t>
  </si>
  <si>
    <t xml:space="preserve">тысяч семей
</t>
  </si>
  <si>
    <t xml:space="preserve">1,733
</t>
  </si>
  <si>
    <t xml:space="preserve">3972
</t>
  </si>
  <si>
    <t xml:space="preserve">Семьи с тремя и более детьми получат ежемесячную денежную выплату, назначаемую в случае рождения третьего ребенка или последующих детей до достижения ребенком возраста 3 лет
</t>
  </si>
  <si>
    <t xml:space="preserve">750
</t>
  </si>
  <si>
    <t xml:space="preserve">720
</t>
  </si>
  <si>
    <t xml:space="preserve">11681
</t>
  </si>
  <si>
    <t xml:space="preserve">5693,68
</t>
  </si>
  <si>
    <t xml:space="preserve">11053
</t>
  </si>
  <si>
    <t xml:space="preserve">2843
</t>
  </si>
  <si>
    <t xml:space="preserve">4729
</t>
  </si>
  <si>
    <t xml:space="preserve">1430
</t>
  </si>
  <si>
    <t xml:space="preserve">207
</t>
  </si>
  <si>
    <t xml:space="preserve">543
</t>
  </si>
  <si>
    <t xml:space="preserve">11920
</t>
  </si>
  <si>
    <t xml:space="preserve">5354,39
</t>
  </si>
  <si>
    <t xml:space="preserve">2000
</t>
  </si>
  <si>
    <t xml:space="preserve">158
</t>
  </si>
  <si>
    <t xml:space="preserve">25150
</t>
  </si>
  <si>
    <t xml:space="preserve">25638
</t>
  </si>
  <si>
    <t xml:space="preserve">79
</t>
  </si>
  <si>
    <t xml:space="preserve">64854
</t>
  </si>
  <si>
    <t xml:space="preserve">13,94
</t>
  </si>
  <si>
    <t xml:space="preserve">11500,17
</t>
  </si>
  <si>
    <t xml:space="preserve">364
</t>
  </si>
  <si>
    <t xml:space="preserve">77500
</t>
  </si>
  <si>
    <t xml:space="preserve">88701
</t>
  </si>
  <si>
    <t>Реализация мероприятии запланирована в IV квартале 2021 года.</t>
  </si>
  <si>
    <t>6.3.2</t>
  </si>
  <si>
    <t>Мероприятие "Адаптация областных государственных казенных учреждений центров занятости населения к обслуживанию инвалидов и других маломобильных групп населения"</t>
  </si>
  <si>
    <t xml:space="preserve">комитет Ивановской области по труду, содействию занятости населения и трудовой миграции
</t>
  </si>
  <si>
    <t xml:space="preserve">Количество приобретенных информационных тактильных мнемосхем для инвалидов
</t>
  </si>
  <si>
    <t xml:space="preserve">6995,60
</t>
  </si>
  <si>
    <t xml:space="preserve">Количество воспитанников организаций для детей-сирот и детей, оставшихся без попечения родителей, принявших участие в областных мероприятиях
</t>
  </si>
  <si>
    <t>Количество приобретенных автомобилей для организаций социального обслуживания</t>
  </si>
  <si>
    <t xml:space="preserve">3619
</t>
  </si>
  <si>
    <t>Численность граждан, прошедших обучение или получивших дополнительное профессиональное образование в рамках реализации социального контракта на оказание помощи по поиску работы</t>
  </si>
  <si>
    <t>Численность граждан, заключивших социальный контракт на оказание помощи по осуществлению индивидуальной предпринимательской деятельности, в том числе являющихся самозанятыми, прошедших обучение или получивших дополнительное профессиональное образование</t>
  </si>
  <si>
    <t>Численность граждан, заключивших социальный контракт на оказание помощи по осуществлению индивидуальной предпринимательской деятельности</t>
  </si>
  <si>
    <t>Численность граждан, заключивших социальный контракт на реализацию мероприятий по ведению личного подсобного хозяйства</t>
  </si>
  <si>
    <t>Численность граждан, заключивших социальный контракт на оказание помощи в поиске работы, прошедших стажировку</t>
  </si>
  <si>
    <t>Численность граждан, заключивших социальный контракт, направленный на преодоление трудной жизненной ситуации</t>
  </si>
  <si>
    <t>Освоение бюджетных ассигнований составило 50,00 % от годовых назначений.</t>
  </si>
  <si>
    <t>Плановое значение показателя предполагается достигнуть к концу года. Освоение бюджетных ассигнований составило 39,60 % от годовых назначений.</t>
  </si>
  <si>
    <t>Количество изготовленных табличек</t>
  </si>
  <si>
    <t>Плановое значение показателя достигнуто.  Освоение бюджетных ассигнований составило 100 % от годовых назначений.</t>
  </si>
  <si>
    <t>2.1.3</t>
  </si>
  <si>
    <t xml:space="preserve">Численность граждан, заключивших социальный контракт на реализацию мероприятий по ведению личного подсобного хозяйства, прошедших обучение или получивших дополнительное профессиональное образование
</t>
  </si>
  <si>
    <t xml:space="preserve">Мероприятие "Финансовое обеспечение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расходов на указанные цели, за счет средств резервного фонда Правительства Российской Федерации"
</t>
  </si>
  <si>
    <t xml:space="preserve">Мероприятие: "Единовременная выплата гражданам, которым в возрасте 65 лет и старше был установлен диагноз новой коронавирусной инфекции COVID-19 до 01.05.2021"
</t>
  </si>
  <si>
    <t xml:space="preserve">Мероприятие: "Единовременная выплата гражданам в возрасте 65 лет и старше из числа держателей социальных карт жителя Ивановской области, которым по состоянию на 24.11.2020 было приостановлено использование транспортного приложения социальных карт жителя Ивановской области для оплаты льготного проезда в связи с действием режима повышенной готовности"
</t>
  </si>
  <si>
    <t>3.12.7</t>
  </si>
  <si>
    <t>3.12.8</t>
  </si>
  <si>
    <t xml:space="preserve">Мероприятие: "Единовременная выплата специалистам территориальных органов Департамента социальной защиты населения Ивановской области и областного государственного казенного учреждения «Центр по обеспечению деятельности территориальных органов социальной защиты населения», оказывающим меры социальной защиты (поддержки) населению в условиях режима повышенной готовности"
</t>
  </si>
  <si>
    <t>Освоение бюджетных ассигнований составило 94,99 % от годовых назначений.</t>
  </si>
  <si>
    <t>Освоение бюджетных ассигнований составило 70,67 % от годовых назначений.</t>
  </si>
  <si>
    <t xml:space="preserve"> Плановое значение показателя предполагается достигнуть к концу года. Освоение бюджетных ассигнований составило 97,76 % от годовых назначений.</t>
  </si>
  <si>
    <t>Освоение бюджетных ассигнований составило 97,76 % от годовых назначений.</t>
  </si>
  <si>
    <t>Выплата носит заявительный характер. Количество обращений меньше запланированного. Освоение бюджетных ассигнований составило 56,40 % от годовых назначений.</t>
  </si>
  <si>
    <t>Освоение бюджетных ассигнований составило 56,40 % от годовых назначений.</t>
  </si>
  <si>
    <t>Плановое значение показателя предполагается достигнуть к концу года. Освоение бюджетных ассигнований составило 67,67 % от годовых назначений.</t>
  </si>
  <si>
    <t>Освоение бюджетных ассигнований составило 67,67 % от годовых назначений.</t>
  </si>
  <si>
    <t>Освоение бюджетных ассигнований составило 70,79 % от годовых назначений.</t>
  </si>
  <si>
    <t xml:space="preserve">Плановые значения показателей планируется достигнуть к концу года. Освоение бюджетных ассигнований составило 59,95 % от годовых назначений.  </t>
  </si>
  <si>
    <t xml:space="preserve">Плановое значение показателей планируется достигнуть к концу года. Освоение бюджетных ассигнований составило 38,22 % от годовых назначений.  </t>
  </si>
  <si>
    <t xml:space="preserve">Плановое значение показателей планируется достигнуть к концу года. Освоение бюджетных ассигнований составило 53,52 % от годовых назначений.  </t>
  </si>
  <si>
    <t>Освоение бюджетных ассигнований составило 53,35 % от годовых назначений.</t>
  </si>
  <si>
    <t xml:space="preserve">88193
</t>
  </si>
  <si>
    <t xml:space="preserve">14193
</t>
  </si>
  <si>
    <t>Плановое значение показателя предполагается достигнуть к концу года. Освоение бюджетных ассигнований составило 98,52 % от годовых назначений.</t>
  </si>
  <si>
    <t>Плановое значение показателя предполагается достигнуть к концу года. Освоение бюджетных ассигнований составило 50,98 % от годовых назначений.</t>
  </si>
  <si>
    <t>Государственная услуга оказана в необходимом объеме. Плановое значение показателя предполагается достигнуть к концу года. Освоение бюджетных ассигнований составило 67,77 % от годовых назначений.</t>
  </si>
  <si>
    <t>Государственная услуга оказана в необходимом объеме. Плановое значение показателя предполагается достигнуть к концу года. Освоение бюджетных ассигнований составило 66,66 % от годовых назначений.</t>
  </si>
  <si>
    <t>Государственная услуга оказана в необходимом объеме. Освоение бюджетных ассигнований составило 74,51 % от годовых назначений.</t>
  </si>
  <si>
    <t>Государственная услуга оказана в необходимом объеме. Плановое значение показателя будет скорректированно. Освоение бюджетных ассигнований составило 81,50 % от годовых назначений.</t>
  </si>
  <si>
    <t>Государственная услуга оказана в необходимом объеме. Освоение бюджетных ассигнований составило 74,25 % от годовых назначений.</t>
  </si>
  <si>
    <t>Плановое значение показателя предполагается достигнуть к концу года. Освоение бюджетных ассигнований составило 70,73 % от годовых назначений.</t>
  </si>
  <si>
    <t>Освоение бюджетных ассигнований составило 70,73 % от годовых назначений.</t>
  </si>
  <si>
    <t>Государственная услуга оказана в необходимом объеме. Освоение бюджетных ассигнований составило 100 % от годовых назначений.</t>
  </si>
  <si>
    <t>Плановое значение показателя предполагается достигнуть к концу года. Освоение бюджетных ассигнований составило 76,38 % от годовых назначений.</t>
  </si>
  <si>
    <t>Обращение граждан за единовременным пособием носит заявительный характер. Плановое значение показателя предполагается достигнуть к концу года. Освоение бюджетных ассигнований составило 85,72 % от годовых назначений.</t>
  </si>
  <si>
    <t>Плановое значение показателя планируется достигнуть к концу года. Освоение бюджетных ассигнований составило 67,87 % от годовых назначений.</t>
  </si>
  <si>
    <t>Плановое значение показателя предполагается достигнуть к концу года. Освоение бюджетных ассигнований составило 99,67 % от годовых назначений.</t>
  </si>
  <si>
    <t>Плановое значение показателя предполагается достигнуть к концу года. Освоение бюджетных ассигнований составило 74,23 % от годовых назначений.</t>
  </si>
  <si>
    <t>Плановое значение показателя предполагается достигнуть к концу года. Освоение бюджетных ассигнований составило 67,44 % от годовых назначений.</t>
  </si>
  <si>
    <t>Освоение бюджетных ассигнований составило 82,76 % от годовых назначений.</t>
  </si>
  <si>
    <t>Освоение бюджетных ассигнований составило 51,99 % от годовых назначений.</t>
  </si>
  <si>
    <t>Освоение бюджетных ассигнований составило 18,77 % от годовых назначений.</t>
  </si>
  <si>
    <t>Плановое значение показателя предполагается достигнуть к концу года. Освоение бюджетных ассигнований составило 65,18 % от годовых назначений.</t>
  </si>
  <si>
    <t>Плановое значение показателя достигнуто и будет скорректированно в сторону увеличения. Освоение бюджетных ассигнований составило 44,44 % от годовых назначений.</t>
  </si>
  <si>
    <t>Плановое значение показателя предполагается достигнуть к концу года. Освоение бюджетных ассигнований составило 15,81 % от годовых назначений.</t>
  </si>
  <si>
    <t>Плановое значение показателя предполагается достигнуть к концу года. Освоение бюджетных ассигнований составило 22,63 % от годовых назначений.</t>
  </si>
  <si>
    <t>Плановое значение показателя предполагается достигнуть к концу года. Освоение бюджетных ассигнований составило 32,45 % от годовых назначений.</t>
  </si>
  <si>
    <t>Плановое значение показателя предполагается достигнуть к концу года. Освоение бюджетных ассигнований составило 35,20 % от годовых назначений.</t>
  </si>
  <si>
    <t>Плановое значение показателя предполагается достигнуть к концу года. Освоение бюджетных ассигнований составило 46,25 % от годовых назначений.</t>
  </si>
  <si>
    <t>Плановое значение показателя предполагается достигнуть к концу года. Освоение бюджетных ассигнований составило 9,65 % от годовых назначений.</t>
  </si>
  <si>
    <t>Плановое значение показателя предполагается достигнуть к концу года. Освоение бюджетных ассигнований составило 56,60 % от годовых назначений.</t>
  </si>
  <si>
    <t xml:space="preserve">6814
</t>
  </si>
  <si>
    <t>Плановое значение показателей предполагается достигнуть к концу года. Освоение бюджетных ассигнований составило 78,45 % от годовых назначений.</t>
  </si>
  <si>
    <t>Освоение бюджетных ассигнований составило 80,99 % от годовых назначений.</t>
  </si>
  <si>
    <t>Плановое значение показателя предполагается достигнуть к концу года. Освоение бюджетных ассигнований составило 30,04 % от годовых назначений.</t>
  </si>
  <si>
    <t>Освоение бюджетных ассигнований составило 78,59 % от годовых назначений.</t>
  </si>
  <si>
    <t>Плановое значение показателя предполагается достигнуть к концу года. Освоение бюджетных ассигнований составило 67,19 % от годовых назначений.</t>
  </si>
  <si>
    <t>Плановое значение показателя предполагается достигнуть к концу года. Освоение бюджетных ассигнований составило 41,11 % от годовых назначений.</t>
  </si>
  <si>
    <t>Плановое значение показателя "Среднегодовое количество детей, на которых выплачивается вознаграждение в базовом размере с доплатой 30%" планируется достигнуть к концу года. Освоение бюджетных ассигнований составило 62,35 % от годовых назначений.</t>
  </si>
  <si>
    <t>Плановое значение показателя достигнуто. Освоение бюджетных ассигнований составило 3,78 % от годовых назначений. Оплата по заключенным контрактам будет осуществляться в IV квартале 2021 года.</t>
  </si>
  <si>
    <t>Превышение фактического значения показателя  над плановым на 2,7 пункта обусловлено востребованностью государственной услуги. Освоение бюджетных ассигнований составило 86,05 % от годовых назначений.</t>
  </si>
  <si>
    <t>Государственная услуга оказана в необходимом объеме. Освоение бюджетных ассигнований составило 74,53 % от годовых назначений.</t>
  </si>
  <si>
    <t>Плановое значение показателя предполагается достигнуть к концу года. Освоение бюджетных ассигнований составило 48,19 % от годовых назначений.</t>
  </si>
  <si>
    <t>Обеспечено качественное предоставление  государственной услуги в необходимом объеме. Превышение отчетных значениий показателей над плановыми обусловлено востребованностью государственной услуги.  Внебюджетные средства освоены на 75,00 % от годового плана.</t>
  </si>
  <si>
    <t>Обеспечено качественное предоставление  государственной услуги в необходимом объеме. Превышение отчетного значения показателя над плановым на 30 чел. или 187,50 % обусловлено востребованностью государственной услуги. Плановое значение показателя будет скорректировано. Освоение бюджетных ассигнований составило 37,92 % от годовых назначений.</t>
  </si>
  <si>
    <t>Государственная услуга оказана в необходимом объеме. Плановое значение показателя "Среднегодовое число граждан, имеющих ограничения жизнедеятельности, получающих услуги в целях повышения коммуникативного потенциала в полустационарной форме социального обслуживания" предполагается достигнуть к концу года. Освоение бюджетных ассигнований составило 72,37 % от годовых назначений.</t>
  </si>
  <si>
    <t xml:space="preserve"> Фактическое значение показателя "Число обучающихся" меньше планового на 9 человек или 2,43 %,  в связи с направлением в организации для детей-сирот меньшего  числа воспитанников. Освоение бюджетных ассигнований составило 66,69 % от годовых назначений.</t>
  </si>
  <si>
    <t xml:space="preserve">Нарушения устранены в полном объеме. Освоение бюджетных ассигнований составило 81,84 % от годовых назначений. </t>
  </si>
  <si>
    <t>Значение показателя численности имеет ежегодную тенденцию к уменьшению в связи с естественной убылью. Темп снижения численности выше запланового. Плановое значение показателя будет скорректировано. Освоение бюджетных ассигнований составило 70,94 % от годовых назначений.</t>
  </si>
  <si>
    <t>Плановое значение показателя предполагается достигнуть к концу года. Освоение бюджетных ассигнований составило 71,90 % от годовых назначений.</t>
  </si>
  <si>
    <t>Плановое значение показателя предполагается достигнуть к концу года. Освоение бюджетных ассигнований составило 73,73 % от годовых назначений.</t>
  </si>
  <si>
    <t>Плановое значение показателя предполагается достигнуть к концу года. Освоение бюджетных ассигнований составило 69,24 % от годовых назначений.</t>
  </si>
  <si>
    <t>Значение показателя численности имеет ежегодную тенденцию к уменьшению в связи с естественной убылью. Плановые значения показателей будут скорректированны. Освоение бюджетных ассигнований составило 71,55 % от годовых назначений.</t>
  </si>
  <si>
    <t>Значение показателя численности имеет ежегодную тенденцию к уменьшению в связи с естественной убылью. Плановое значение показателей будет скорректированно. Освоение бюджетных ассигнований составило 76,54 % от годовых назначений.</t>
  </si>
  <si>
    <t>Плановое значение показателя предполагается достигнуть к концу года. Освоение бюджетных ассигнований составило 74,36 % от годовых назначений.</t>
  </si>
  <si>
    <t>Плановое значение показателя предполагается достигнуть к концу года. Освоение бюджетных ассигнований составило 96,78 % от годовых назначений.</t>
  </si>
  <si>
    <t>Значение показателя численности имеет  тенденцию к уменьшению в связи трудовой миграцией граждан. Плановое значение показателя предполагается достигнуть к концу года. Освоение бюджетных ассигнований составило 75,45 % от годовых назначений.</t>
  </si>
  <si>
    <t>Плановые значения показателей предполагается достигнуть к концу года.Плановое значение показателя "Численность граждан, получающих компенсации и другие выплаты в соответствии с Федеральным законом от 10.01.2002 № 2-ФЗ "О социальных гарантиях гражданам, подвергшимся радиационному воздействию вследствие ядерных испытаний на Семипалатинском полигоне" достигнуто. Освоение бюджетных ассигнований составило 69,54 % от годовых назначений.</t>
  </si>
  <si>
    <t>Плановое значение показателя предполагается достигнуть к концу года. Освоение бюджетных ассигнований составило 69,39 % от годовых назначений.</t>
  </si>
  <si>
    <t xml:space="preserve">Численность граждан, получивших единовременную выплату
</t>
  </si>
  <si>
    <t>Плановое значение показателя предполагается достигнуть к концу года. Освоение бюджетных ассигнований составило 94,96 % от годовых назначений.</t>
  </si>
  <si>
    <t>Плановое значение показателя "на детей военнослужащих" предполагается достигнуть к концу года. Превышение фактических значений показателей над плановыми обусловлено выплатой пособий на ребенка за прошлый период. Освоение бюджетных ассигнований составило 81,94 % от годовых назначений.</t>
  </si>
  <si>
    <t>Плановое значение показателей предполагается достигнуть к концу года. Освоение бюджетных ассигнований составило 63,03 % от годовых назначений.</t>
  </si>
  <si>
    <t>Темп роста численности семей, получающих ежемесячную денежную выплату на оплату жилого помещения и коммунальных услуг и ежегодную денежную выплату на оплату топлива, выше запланированного. Плановое значение показателя будет скорректировано. Освоение бюджетных ассигнований составило 67,91 % от годовых назначений.</t>
  </si>
  <si>
    <t>Государственная услуга оказана в необходимом объеме. Освоение бюджетных ассигнований составило 70,53 % от годовых назначений.</t>
  </si>
  <si>
    <t>Обеспечено качественное предоставление  государственной услуги в  необходимом объеме.  Освоение бюджетных ассигнований составило 74,96 % от годовых назначений.</t>
  </si>
  <si>
    <t>Обеспечено качественное предоставление  государственной услуги в необходимом объеме. Уменьшение фактического значения показателя "Среднегодовая численность граждан, получивших социальные услуги (в стационарной форме социального обслуживания)" в сравнении  с плановым на 184 чел. или 5,08 % обусловлено удовлетворенностью потребности в услуге в полном объеме. Освоение бюджетных ассигнований составило 74,99 % от годовых назначений.</t>
  </si>
  <si>
    <t>Освоение бюджетных ассигнований составило 70,84 % от годовых назначений.</t>
  </si>
  <si>
    <t>Освоение бюджетных ассигнований составило 56,61 % от годовых назначений.</t>
  </si>
  <si>
    <t>Уменьшение фактического значения показателей по сравнению с плановым обусловлено увеличением закупочных цен на школьно-письменные принаджлежности. Освоение бюджетных ассигнований составило 100 % от годовых назначений.</t>
  </si>
  <si>
    <t>Плановое значение показателя планируется достигнуть к концу года. Уменьшение фактического значения показателя в сравнении с плановым обусловлено снижением численности  детей-сирот и детей, оставшихся без попечения родителей, в Ивановской области. Освоение бюджетных ассигнований составило 68,83 % от годовых назначений.</t>
  </si>
  <si>
    <t>Освоение бюджетных ассигнований составило 75,22 % от годовых назначений.</t>
  </si>
  <si>
    <t>Освоение бюджетных ассигнований составило 75,88 % от годовых назначений.</t>
  </si>
  <si>
    <t>Освоение бюджетных ассигнований составило 74,87 % от годовых назначений.</t>
  </si>
  <si>
    <t>Освоение бюджетных ассигнований составило 39,76 % от годовых назначений.</t>
  </si>
  <si>
    <t>Освоение бюджетных ассигнований составило 67,64 % от годовых назначений.</t>
  </si>
  <si>
    <t>Освоение бюджетных ассигнований составило 78,29 % от годовых назначений.</t>
  </si>
  <si>
    <t>Увеличение фактического значения показателя по отношению к плановому  обусловлено большим количеством заявок, поданных на участие в конкурсе, чем планировалось.
Освоение бюджетных ассигнований составило 39,78 % от годовых назначений.</t>
  </si>
  <si>
    <t>Снижение планового показателя  связано с введнием на территории региона ограничений на проведение массовых мероприятиях в связи с распространением новой коронавирусной инфекции. Освоение бюджетных ассигнований составило 10,94 % от годовых назначений.</t>
  </si>
  <si>
    <t>Освоение бюджетных ассигнований составило 75,39 % от годовых назначений.</t>
  </si>
  <si>
    <t>Освоение бюджетных ассигнований составило 74,47 % от годовых назначений.</t>
  </si>
  <si>
    <t>Освоение бюджетных ассигнований составило 67,17 % от годовых назначений.</t>
  </si>
  <si>
    <t>Освоение бюджетных ассигнований составило 73,15 % от годовых назначений.</t>
  </si>
  <si>
    <t>Освоение бюджетных ассигнований составило 71,41 % от годовых назначений.</t>
  </si>
  <si>
    <t>Освоение бюджетных ассигнований составило 72,59 % от годовых назначений.</t>
  </si>
  <si>
    <t>Освоение бюджетных ассигнований составило 69,54 % от годовых назначений.</t>
  </si>
  <si>
    <t>Плановое значение показателя будет скорректировано. Освоение бюджетных ассигнований составило 98,44 % от годовых назначений.</t>
  </si>
  <si>
    <t>Плановые значения показателей и объемы бюджетных ассигнований будут скорректированы после выделения дополнительных средств из федерального бюджета. Освоение бюджетных ассигнований составило 91,28 % от годовых назначений.</t>
  </si>
  <si>
    <t>( по состоянию на 01.10.2021)</t>
  </si>
  <si>
    <t>Обеспечено качественное предоставление  государственной услуги в необходимом объеме. Превышение фактического значения показателя среднегодовой численности граждан, получивших социальные услуги (в форме социального обслуживания на дому), над плановым на 7 чел. или 0,08 % обусловлено востребованностью государственной услуги. Освоение бюджетных ассигнований составило 75,00 % от годовых назначений.</t>
  </si>
  <si>
    <t xml:space="preserve"> Фактическое значение показателя "Число обучающихся" меньше планового на 1 человека или 0,53 % в связи направлением в организации для детей-сирот, реализующие программы общего образования, меньшего  числа воспитанников органами опеки и попечительства.  Освоение бюджетных ассигнований составило 70,36 % от годовых назначений. </t>
  </si>
  <si>
    <t>Значение показателя численности имеет ежегодную тенденцию к уменьшению в связи с естественной убылью. Темп снижения численности выше запланового. Плановое значение показателя будет скорректировано.  Освоение бюджетных ассигнований составило 82,11 % от годовых назначений.</t>
  </si>
  <si>
    <t>Значение показателя численности имеет ежегодную тенденцию к уменьшению в связи с естественной убылью. Темп снижения численности выше запланового. Плановое значение показателя будет скорректировано. Освоение бюджетных ассигнований составило 72,17 % от годовых назначений.</t>
  </si>
  <si>
    <t>Плановое значение показателей будет скорректированно. Освоение бюджетных ассигнований составило 44,51 % от годовых назначений.</t>
  </si>
  <si>
    <t>Значение показателя численности имеет  тенденцию к уменьшению в связи с трудовой миграцией граждан. Плановое значение показателя будет скорректированно. Освоение бюджетных ассигнований составило 69,76 % от годовых назначений.</t>
  </si>
  <si>
    <t>Значение показателя численности имеет ежегодную тенденцию к уменьшению в связи с естественной убылью. Темп снижения численности выше запланового. Плановое значение показателя будет скорректировано. Освоение бюджетных ассигнований составило 70,79 % от годовых назначений.</t>
  </si>
  <si>
    <t xml:space="preserve">Плановое значение показателя планируется достигнуть к концу года. Освоение бюджетных ассигнований составило 36,22 % от годовых назначений. </t>
  </si>
  <si>
    <t>Плановое значение показателей предполагается достигнуть к концу года. Освоение бюджетных ассигнований составило 77,84 % от годовых назначений.</t>
  </si>
  <si>
    <t xml:space="preserve">Численность народных дружинников, на которых произведена выплата единовременной компенсации или единовременного пособия
</t>
  </si>
  <si>
    <t>Освоение бюджетных ассигнований составило 79,78 % от годовых назначений.</t>
  </si>
  <si>
    <t>Плановое значение показателей предполагается достигнуть к концу года. Темп снижения численности выше запланового. Плановое значение показателя "Общая численность получивших единовременное пособие беременной жене военнослужащего, проходящего военную службу по призыву" будет скорректировано. Освоение бюджетных ассигнований составило 51,77 % от годовых назначений.</t>
  </si>
  <si>
    <t>Плановое значение показателей предполагается достигнуть к концу года. Плановое значение показателя "Численность получателей максимального размера ежемесячного пособия по уходу за ребенком до достижения им возраста полутора лет категориям граждан, уволенных в связи с ликвидацией организаций, прекращением деятельности (полномочий) физическими лицами, определенным в соответствии со статьями 4 и 13 Федерального закона от 19.05.1995 № 81-ФЗ "О государственных пособиях гражданам, имеющим детей" достигнуто. Плановое значение показателя "Численность получателей ежемесячного пособия по уходу за первым ребенком до достижения им возраста полутора лет категориям граждан, не подлежащих обязательному социальному страхованию на случай временной нетрудоспособности и в связи с материнством, определенным в соответствии со статьями 4 и 13 Федерального закона от 19.05.1995 № 81-ФЗ "О государственных пособиях гражданам, имеющим детей" будет скорректировано. Освоение бюджетных ассигнований составило 57,63 % от годовых назначений.</t>
  </si>
  <si>
    <t xml:space="preserve">Численность получателей ежемесячного пособия по уходу за первым ребенком до достижения им возраста полутора лет категориям граждан, не подлежащих обязательному социальному страхованию на случай временной нетрудоспособности и в связи с материнством, определенным в соответствии со статьями 4 и 13 Федерального закона от 19.05.1995 № 81-ФЗ "О государственных пособиях гражданам, имеющим детей"
</t>
  </si>
  <si>
    <t xml:space="preserve">Численность получателей ежемесячного пособия по уходу за вторым ребенком до достижения им возраста полутора лет категориям граждан, не подлежащих обязательному социальному страхованию на случай временной нетрудоспособности и в связи с материнством, определенным в соответствии со статьями 4 и 13 Федерального закона от 19.05.1995 № 81-ФЗ "О государственных пособиях гражданам, имеющим детей"
</t>
  </si>
  <si>
    <t>Плановые значения показателей  имеют тенденцию к увеличению в связи с изменениями порядка выплаты с 01.04.2021 (выплата предоставляется в зависимости от дохода семьи - в размере 50% ,75% и 100 % от ВПМ для детей, также оценивается имущественная обеспеченность семьи). Плановые значения показателей будут скорректированы. Освоение бюджетных ассигнований составило 84,77 % от годовых назначений.</t>
  </si>
  <si>
    <t>Плановое значение показателя "Численность детей-сирот, детей, оставшихся без попечения родителей, и лиц из числа детей-сирот и детей,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жилых помещений (нарастающим итогом)" предполагается достигнуть к концу года. Плановое значение показателя "Численность детей-сирот, детей, оставшихся без попечения родителей, и лиц из числа детей-сирот и детей, оставшихся без попечения родителей, у которых право на обеспечение жилыми помещениями возникло и не реализовано, по состоянию на конец финансового года" будет скорректировано. Освоение бюджетных ассигнований составило 32,04 % от годовых назначений.</t>
  </si>
  <si>
    <t>Плановое значение показателя "Среднегодовая численность детей, в связи с рождением которых предоставлялась ежемесячная денежная выплата на третьего и последующего ребенка" предполагается достигнуть к концу года.  Освоение бюджетных ассигнований составило 71,62 % от годовых назначений.</t>
  </si>
  <si>
    <t>Плановое значение показателя предполагается достигнуть к концу года. Освоение бюджетных ассигнований составило 55,69 % от годовых назначений.</t>
  </si>
  <si>
    <t>Плановое значение показателей предполагается достигнуть к концу года. Освоение бюджетных ассигнований составило 91,42 % от годовых назначений.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</si>
</sst>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
  </numFmts>
  <fonts count="3" x14ac:knownFonts="1">
    <font>
      <sz val="11"/>
      <color theme="1"/>
      <name val="Calibri"/>
      <family val="2"/>
      <charset val="204"/>
      <scheme val="minor"/>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7">
    <xf numFmtId="0" fontId="0" fillId="0" borderId="0" xfId="0"/>
    <xf numFmtId="49" fontId="1" fillId="0" borderId="1" xfId="0" applyNumberFormat="1" applyFont="1" applyFill="1" applyBorder="1" applyAlignment="1" applyProtection="1">
      <alignment vertical="top" wrapText="1"/>
    </xf>
    <xf numFmtId="4" fontId="2" fillId="0" borderId="1" xfId="0" applyNumberFormat="1" applyFont="1" applyFill="1" applyBorder="1" applyAlignment="1" applyProtection="1">
      <alignment vertical="top" wrapText="1"/>
    </xf>
    <xf numFmtId="4" fontId="1" fillId="0" borderId="1" xfId="0" applyNumberFormat="1" applyFont="1" applyFill="1" applyBorder="1" applyAlignment="1" applyProtection="1">
      <alignment vertical="top" wrapText="1"/>
    </xf>
    <xf numFmtId="0" fontId="1" fillId="0" borderId="1" xfId="0" applyFont="1" applyFill="1" applyBorder="1" applyAlignment="1" applyProtection="1">
      <alignment vertical="top" wrapText="1"/>
    </xf>
    <xf numFmtId="165" fontId="1" fillId="0" borderId="1" xfId="0" applyNumberFormat="1" applyFont="1" applyFill="1" applyBorder="1" applyAlignment="1" applyProtection="1">
      <alignment horizontal="right" vertical="top" wrapText="1"/>
    </xf>
    <xf numFmtId="165" fontId="1" fillId="0" borderId="1" xfId="0" applyNumberFormat="1" applyFont="1" applyFill="1" applyBorder="1" applyAlignment="1" applyProtection="1">
      <alignment vertical="top" wrapText="1"/>
    </xf>
    <xf numFmtId="4" fontId="1" fillId="0" borderId="0" xfId="0" applyNumberFormat="1" applyFont="1" applyFill="1" applyAlignment="1">
      <alignment vertical="top" wrapText="1"/>
    </xf>
    <xf numFmtId="0" fontId="1" fillId="0" borderId="0" xfId="0" applyFont="1" applyFill="1" applyAlignment="1">
      <alignment vertical="top" wrapText="1"/>
    </xf>
    <xf numFmtId="2" fontId="1" fillId="0" borderId="0" xfId="0" applyNumberFormat="1" applyFont="1" applyFill="1" applyAlignment="1">
      <alignment vertical="top" wrapText="1"/>
    </xf>
    <xf numFmtId="4" fontId="1" fillId="0" borderId="0" xfId="0" applyNumberFormat="1" applyFont="1" applyFill="1" applyBorder="1" applyAlignment="1" applyProtection="1">
      <alignment vertical="top" wrapText="1"/>
    </xf>
    <xf numFmtId="166" fontId="1" fillId="0" borderId="0" xfId="0" applyNumberFormat="1" applyFont="1" applyFill="1" applyAlignment="1">
      <alignment vertical="top" wrapText="1"/>
    </xf>
    <xf numFmtId="0" fontId="1" fillId="0" borderId="0" xfId="0" applyFont="1" applyFill="1" applyAlignment="1">
      <alignment horizontal="right" vertical="top" wrapText="1"/>
    </xf>
    <xf numFmtId="167" fontId="1" fillId="0" borderId="0" xfId="0" applyNumberFormat="1" applyFont="1" applyFill="1" applyAlignment="1">
      <alignment vertical="top" wrapText="1"/>
    </xf>
    <xf numFmtId="0" fontId="1" fillId="0" borderId="1" xfId="0" applyFont="1" applyFill="1" applyBorder="1" applyAlignment="1">
      <alignment horizontal="center" vertical="top" wrapText="1"/>
    </xf>
    <xf numFmtId="4" fontId="1" fillId="0" borderId="4" xfId="0" applyNumberFormat="1" applyFont="1" applyFill="1" applyBorder="1" applyAlignment="1" applyProtection="1">
      <alignment horizontal="right" vertical="top" wrapText="1"/>
    </xf>
    <xf numFmtId="0" fontId="1" fillId="0" borderId="4" xfId="0" applyFont="1" applyFill="1" applyBorder="1" applyAlignment="1" applyProtection="1">
      <alignment horizontal="right" vertical="top" wrapText="1"/>
      <protection locked="0"/>
    </xf>
    <xf numFmtId="49" fontId="1" fillId="0" borderId="3" xfId="0" applyNumberFormat="1" applyFont="1" applyFill="1" applyBorder="1" applyAlignment="1" applyProtection="1">
      <alignment horizontal="center" vertical="top" wrapText="1"/>
    </xf>
    <xf numFmtId="49" fontId="1" fillId="0" borderId="4" xfId="0" applyNumberFormat="1" applyFont="1" applyFill="1" applyBorder="1" applyAlignment="1" applyProtection="1">
      <alignment horizontal="center" vertical="top" wrapText="1"/>
    </xf>
    <xf numFmtId="0" fontId="1" fillId="0" borderId="3" xfId="0" applyFont="1" applyFill="1" applyBorder="1" applyAlignment="1" applyProtection="1">
      <alignment horizontal="left" vertical="top" wrapText="1"/>
      <protection locked="0"/>
    </xf>
    <xf numFmtId="0" fontId="1" fillId="0" borderId="4" xfId="0" applyFont="1" applyFill="1" applyBorder="1" applyAlignment="1" applyProtection="1">
      <alignment horizontal="center" vertical="top" wrapText="1"/>
    </xf>
    <xf numFmtId="0" fontId="1" fillId="0" borderId="4" xfId="0" applyFont="1" applyFill="1" applyBorder="1" applyAlignment="1" applyProtection="1">
      <alignment horizontal="right" vertical="top" wrapText="1"/>
    </xf>
    <xf numFmtId="0" fontId="1" fillId="0" borderId="1" xfId="0" applyFont="1" applyFill="1" applyBorder="1" applyAlignment="1" applyProtection="1">
      <alignment horizontal="justify" vertical="top" wrapText="1"/>
    </xf>
    <xf numFmtId="0" fontId="1" fillId="0" borderId="1" xfId="0" applyFont="1" applyFill="1" applyBorder="1" applyAlignment="1" applyProtection="1">
      <alignment horizontal="center" vertical="top" wrapText="1"/>
    </xf>
    <xf numFmtId="0" fontId="1" fillId="0" borderId="1" xfId="0" applyFont="1" applyFill="1" applyBorder="1" applyAlignment="1" applyProtection="1">
      <alignment horizontal="right" vertical="top" wrapText="1"/>
    </xf>
    <xf numFmtId="0" fontId="1" fillId="0" borderId="1" xfId="0" applyFont="1" applyFill="1" applyBorder="1" applyAlignment="1" applyProtection="1">
      <alignment horizontal="right" vertical="top" wrapText="1"/>
      <protection locked="0"/>
    </xf>
    <xf numFmtId="0" fontId="1" fillId="0" borderId="4" xfId="0" applyFont="1" applyFill="1" applyBorder="1" applyAlignment="1" applyProtection="1">
      <alignment horizontal="justify" vertical="top" wrapText="1"/>
    </xf>
    <xf numFmtId="49" fontId="1" fillId="0" borderId="3" xfId="0" applyNumberFormat="1" applyFont="1" applyFill="1" applyBorder="1" applyAlignment="1" applyProtection="1">
      <alignment horizontal="left" vertical="top" wrapText="1"/>
    </xf>
    <xf numFmtId="49" fontId="1" fillId="0" borderId="4" xfId="0" applyNumberFormat="1" applyFont="1" applyFill="1" applyBorder="1" applyAlignment="1" applyProtection="1">
      <alignment horizontal="left" vertical="top" wrapText="1"/>
    </xf>
    <xf numFmtId="164" fontId="1" fillId="0" borderId="1" xfId="0" applyNumberFormat="1" applyFont="1" applyFill="1" applyBorder="1" applyAlignment="1" applyProtection="1">
      <alignment horizontal="right" vertical="top" wrapText="1"/>
    </xf>
    <xf numFmtId="165" fontId="1" fillId="0" borderId="1" xfId="0" applyNumberFormat="1" applyFont="1" applyFill="1" applyBorder="1" applyAlignment="1" applyProtection="1">
      <alignment horizontal="right" vertical="top" wrapText="1"/>
      <protection locked="0"/>
    </xf>
    <xf numFmtId="0" fontId="1" fillId="0" borderId="1" xfId="0" applyFont="1" applyFill="1" applyBorder="1" applyAlignment="1" applyProtection="1">
      <alignment vertical="top" wrapText="1"/>
      <protection locked="0"/>
    </xf>
    <xf numFmtId="0" fontId="1" fillId="0" borderId="4" xfId="0" applyFont="1" applyFill="1" applyBorder="1" applyAlignment="1" applyProtection="1">
      <alignment vertical="top" wrapText="1"/>
    </xf>
    <xf numFmtId="165" fontId="1" fillId="0" borderId="4" xfId="0" applyNumberFormat="1" applyFont="1" applyFill="1" applyBorder="1" applyAlignment="1" applyProtection="1">
      <alignment vertical="top" wrapText="1"/>
    </xf>
    <xf numFmtId="165" fontId="1" fillId="0" borderId="4" xfId="0" applyNumberFormat="1" applyFont="1" applyFill="1" applyBorder="1" applyAlignment="1" applyProtection="1">
      <alignment vertical="top" wrapText="1"/>
      <protection locked="0"/>
    </xf>
    <xf numFmtId="165" fontId="1" fillId="0" borderId="1" xfId="0" applyNumberFormat="1" applyFont="1" applyFill="1" applyBorder="1" applyAlignment="1" applyProtection="1">
      <alignment vertical="top" wrapText="1"/>
      <protection locked="0"/>
    </xf>
    <xf numFmtId="1"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horizontal="left" vertical="top" wrapText="1"/>
    </xf>
    <xf numFmtId="4" fontId="1" fillId="0" borderId="1" xfId="0" applyNumberFormat="1" applyFont="1" applyFill="1" applyBorder="1" applyAlignment="1">
      <alignment horizontal="right" vertical="top" wrapText="1"/>
    </xf>
    <xf numFmtId="4" fontId="1" fillId="0" borderId="0" xfId="0" applyNumberFormat="1" applyFont="1" applyAlignment="1">
      <alignment vertical="top"/>
    </xf>
    <xf numFmtId="0" fontId="1" fillId="2" borderId="1" xfId="0" applyFont="1" applyFill="1" applyBorder="1" applyAlignment="1" applyProtection="1">
      <alignment horizontal="right" vertical="top" wrapText="1"/>
      <protection locked="0"/>
    </xf>
    <xf numFmtId="49" fontId="1" fillId="0" borderId="1" xfId="0" applyNumberFormat="1" applyFont="1" applyFill="1" applyBorder="1" applyAlignment="1" applyProtection="1">
      <alignment horizontal="right" vertical="top" wrapText="1"/>
    </xf>
    <xf numFmtId="49" fontId="1" fillId="0" borderId="2" xfId="0" applyNumberFormat="1" applyFont="1" applyFill="1" applyBorder="1" applyAlignment="1" applyProtection="1">
      <alignment vertical="top" wrapText="1"/>
    </xf>
    <xf numFmtId="49" fontId="1" fillId="0" borderId="3" xfId="0" applyNumberFormat="1" applyFont="1" applyFill="1" applyBorder="1" applyAlignment="1" applyProtection="1">
      <alignment vertical="top" wrapText="1"/>
    </xf>
    <xf numFmtId="49" fontId="1" fillId="0" borderId="4" xfId="0" applyNumberFormat="1" applyFont="1" applyFill="1" applyBorder="1" applyAlignment="1" applyProtection="1">
      <alignment vertical="top" wrapText="1"/>
    </xf>
    <xf numFmtId="0" fontId="1" fillId="0" borderId="4" xfId="0" applyFont="1" applyFill="1" applyBorder="1" applyAlignment="1" applyProtection="1">
      <alignment horizontal="center" vertical="top" wrapText="1"/>
      <protection locked="0"/>
    </xf>
    <xf numFmtId="0" fontId="1" fillId="0" borderId="2" xfId="0" applyFont="1" applyFill="1" applyBorder="1" applyAlignment="1" applyProtection="1">
      <alignment horizontal="right" vertical="top" wrapText="1"/>
      <protection locked="0"/>
    </xf>
    <xf numFmtId="0" fontId="1" fillId="0" borderId="3" xfId="0" applyFont="1" applyFill="1" applyBorder="1" applyAlignment="1" applyProtection="1">
      <alignment horizontal="right" vertical="top" wrapText="1"/>
      <protection locked="0"/>
    </xf>
    <xf numFmtId="0" fontId="1" fillId="0" borderId="4" xfId="0" applyFont="1" applyFill="1" applyBorder="1" applyAlignment="1" applyProtection="1">
      <alignment horizontal="right" vertical="top" wrapText="1"/>
      <protection locked="0"/>
    </xf>
    <xf numFmtId="49" fontId="1" fillId="0" borderId="2" xfId="0" applyNumberFormat="1" applyFont="1" applyFill="1" applyBorder="1" applyAlignment="1" applyProtection="1">
      <alignment horizontal="center" vertical="top" wrapText="1"/>
    </xf>
    <xf numFmtId="49" fontId="1" fillId="0" borderId="3" xfId="0" applyNumberFormat="1" applyFont="1" applyFill="1" applyBorder="1" applyAlignment="1" applyProtection="1">
      <alignment horizontal="center" vertical="top" wrapText="1"/>
    </xf>
    <xf numFmtId="49" fontId="1" fillId="0" borderId="4" xfId="0" applyNumberFormat="1" applyFont="1" applyFill="1" applyBorder="1" applyAlignment="1" applyProtection="1">
      <alignment horizontal="center" vertical="top" wrapText="1"/>
    </xf>
    <xf numFmtId="0" fontId="1" fillId="0" borderId="2"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 fillId="0" borderId="2" xfId="0" applyFont="1" applyFill="1" applyBorder="1" applyAlignment="1" applyProtection="1">
      <alignment horizontal="center" vertical="top" wrapText="1"/>
    </xf>
    <xf numFmtId="0" fontId="1" fillId="0" borderId="3" xfId="0" applyFont="1" applyFill="1" applyBorder="1" applyAlignment="1" applyProtection="1">
      <alignment horizontal="center" vertical="top" wrapText="1"/>
    </xf>
    <xf numFmtId="0" fontId="1" fillId="0" borderId="4" xfId="0" applyFont="1" applyFill="1" applyBorder="1" applyAlignment="1" applyProtection="1">
      <alignment horizontal="center" vertical="top" wrapText="1"/>
    </xf>
    <xf numFmtId="0" fontId="1" fillId="0" borderId="2" xfId="0" applyFont="1" applyFill="1" applyBorder="1" applyAlignment="1" applyProtection="1">
      <alignment horizontal="right" vertical="top" wrapText="1"/>
    </xf>
    <xf numFmtId="0" fontId="1" fillId="0" borderId="3" xfId="0" applyFont="1" applyFill="1" applyBorder="1" applyAlignment="1" applyProtection="1">
      <alignment horizontal="right" vertical="top" wrapText="1"/>
    </xf>
    <xf numFmtId="0" fontId="1" fillId="0" borderId="4" xfId="0" applyFont="1" applyFill="1" applyBorder="1" applyAlignment="1" applyProtection="1">
      <alignment horizontal="right" vertical="top" wrapText="1"/>
    </xf>
    <xf numFmtId="49" fontId="1" fillId="0" borderId="2" xfId="0" applyNumberFormat="1" applyFont="1" applyFill="1" applyBorder="1" applyAlignment="1" applyProtection="1">
      <alignment horizontal="justify" vertical="top" wrapText="1"/>
    </xf>
    <xf numFmtId="49" fontId="1" fillId="0" borderId="3" xfId="0" applyNumberFormat="1" applyFont="1" applyFill="1" applyBorder="1" applyAlignment="1" applyProtection="1">
      <alignment horizontal="justify" vertical="top" wrapText="1"/>
    </xf>
    <xf numFmtId="49" fontId="1" fillId="0" borderId="4" xfId="0" applyNumberFormat="1" applyFont="1" applyFill="1" applyBorder="1" applyAlignment="1" applyProtection="1">
      <alignment horizontal="justify" vertical="top" wrapText="1"/>
    </xf>
    <xf numFmtId="0" fontId="1" fillId="0" borderId="2" xfId="0" applyFont="1" applyFill="1" applyBorder="1" applyAlignment="1" applyProtection="1">
      <alignment horizontal="justify" vertical="top" wrapText="1"/>
    </xf>
    <xf numFmtId="0" fontId="1" fillId="0" borderId="3" xfId="0" applyFont="1" applyFill="1" applyBorder="1" applyAlignment="1" applyProtection="1">
      <alignment horizontal="justify" vertical="top" wrapText="1"/>
    </xf>
    <xf numFmtId="0" fontId="1" fillId="0" borderId="4" xfId="0" applyFont="1" applyFill="1" applyBorder="1" applyAlignment="1" applyProtection="1">
      <alignment horizontal="justify" vertical="top" wrapText="1"/>
    </xf>
    <xf numFmtId="165" fontId="1" fillId="0" borderId="2" xfId="0" applyNumberFormat="1" applyFont="1" applyFill="1" applyBorder="1" applyAlignment="1" applyProtection="1">
      <alignment horizontal="right" vertical="top" wrapText="1"/>
    </xf>
    <xf numFmtId="165" fontId="1" fillId="0" borderId="3" xfId="0" applyNumberFormat="1" applyFont="1" applyFill="1" applyBorder="1" applyAlignment="1" applyProtection="1">
      <alignment horizontal="right" vertical="top" wrapText="1"/>
    </xf>
    <xf numFmtId="165" fontId="1" fillId="0" borderId="4" xfId="0" applyNumberFormat="1" applyFont="1" applyFill="1" applyBorder="1" applyAlignment="1" applyProtection="1">
      <alignment horizontal="right" vertical="top" wrapText="1"/>
    </xf>
    <xf numFmtId="165" fontId="1" fillId="0" borderId="2" xfId="0" applyNumberFormat="1" applyFont="1" applyFill="1" applyBorder="1" applyAlignment="1" applyProtection="1">
      <alignment horizontal="right" vertical="top" wrapText="1"/>
      <protection locked="0"/>
    </xf>
    <xf numFmtId="165" fontId="1" fillId="0" borderId="3" xfId="0" applyNumberFormat="1" applyFont="1" applyFill="1" applyBorder="1" applyAlignment="1" applyProtection="1">
      <alignment horizontal="right" vertical="top" wrapText="1"/>
      <protection locked="0"/>
    </xf>
    <xf numFmtId="165" fontId="1" fillId="0" borderId="4" xfId="0" applyNumberFormat="1" applyFont="1" applyFill="1" applyBorder="1" applyAlignment="1" applyProtection="1">
      <alignment horizontal="right" vertical="top" wrapText="1"/>
      <protection locked="0"/>
    </xf>
    <xf numFmtId="1" fontId="1" fillId="0" borderId="2" xfId="0" applyNumberFormat="1" applyFont="1" applyFill="1" applyBorder="1" applyAlignment="1" applyProtection="1">
      <alignment horizontal="right" vertical="top" wrapText="1"/>
    </xf>
    <xf numFmtId="1" fontId="1" fillId="0" borderId="3" xfId="0" applyNumberFormat="1" applyFont="1" applyFill="1" applyBorder="1" applyAlignment="1" applyProtection="1">
      <alignment horizontal="right" vertical="top" wrapText="1"/>
    </xf>
    <xf numFmtId="1" fontId="1" fillId="0" borderId="4" xfId="0" applyNumberFormat="1" applyFont="1" applyFill="1" applyBorder="1" applyAlignment="1" applyProtection="1">
      <alignment horizontal="right" vertical="top" wrapText="1"/>
    </xf>
    <xf numFmtId="1" fontId="1" fillId="0" borderId="2" xfId="0" applyNumberFormat="1" applyFont="1" applyFill="1" applyBorder="1" applyAlignment="1" applyProtection="1">
      <alignment horizontal="right" vertical="top" wrapText="1"/>
      <protection locked="0"/>
    </xf>
    <xf numFmtId="1" fontId="1" fillId="0" borderId="3" xfId="0" applyNumberFormat="1" applyFont="1" applyFill="1" applyBorder="1" applyAlignment="1" applyProtection="1">
      <alignment horizontal="right" vertical="top" wrapText="1"/>
      <protection locked="0"/>
    </xf>
    <xf numFmtId="1" fontId="1" fillId="0" borderId="4" xfId="0" applyNumberFormat="1" applyFont="1" applyFill="1" applyBorder="1" applyAlignment="1" applyProtection="1">
      <alignment horizontal="right" vertical="top" wrapText="1"/>
      <protection locked="0"/>
    </xf>
    <xf numFmtId="0" fontId="1" fillId="0" borderId="1" xfId="0" applyFont="1" applyFill="1" applyBorder="1" applyAlignment="1" applyProtection="1">
      <alignment horizontal="right" vertical="top" wrapText="1"/>
    </xf>
    <xf numFmtId="0" fontId="1" fillId="0" borderId="1" xfId="0" applyFont="1" applyFill="1" applyBorder="1" applyAlignment="1" applyProtection="1">
      <alignment horizontal="justify" vertical="top" wrapText="1"/>
    </xf>
    <xf numFmtId="0" fontId="1" fillId="0" borderId="1" xfId="0" applyFont="1" applyFill="1" applyBorder="1" applyAlignment="1" applyProtection="1">
      <alignment horizontal="center" vertical="top" wrapText="1"/>
    </xf>
    <xf numFmtId="0" fontId="1" fillId="0" borderId="1" xfId="0" applyFont="1" applyFill="1" applyBorder="1" applyAlignment="1" applyProtection="1">
      <alignment horizontal="right" vertical="top" wrapText="1"/>
      <protection locked="0"/>
    </xf>
    <xf numFmtId="2" fontId="1" fillId="0" borderId="2" xfId="0" applyNumberFormat="1" applyFont="1" applyFill="1" applyBorder="1" applyAlignment="1" applyProtection="1">
      <alignment horizontal="right" vertical="top" wrapText="1"/>
    </xf>
    <xf numFmtId="2" fontId="1" fillId="0" borderId="4" xfId="0" applyNumberFormat="1" applyFont="1" applyFill="1" applyBorder="1" applyAlignment="1" applyProtection="1">
      <alignment horizontal="right" vertical="top" wrapText="1"/>
    </xf>
    <xf numFmtId="49" fontId="1" fillId="0" borderId="1" xfId="0" applyNumberFormat="1" applyFont="1" applyFill="1" applyBorder="1" applyAlignment="1" applyProtection="1">
      <alignment horizontal="left" vertical="top" wrapText="1"/>
    </xf>
    <xf numFmtId="0" fontId="1" fillId="0" borderId="2" xfId="0" applyFont="1" applyFill="1" applyBorder="1" applyAlignment="1" applyProtection="1">
      <alignment vertical="top" wrapText="1"/>
      <protection locked="0"/>
    </xf>
    <xf numFmtId="0" fontId="1" fillId="0" borderId="4" xfId="0" applyFont="1" applyFill="1" applyBorder="1" applyAlignment="1" applyProtection="1">
      <alignment vertical="top" wrapText="1"/>
      <protection locked="0"/>
    </xf>
    <xf numFmtId="3" fontId="1" fillId="0" borderId="2" xfId="0" applyNumberFormat="1" applyFont="1" applyFill="1" applyBorder="1" applyAlignment="1" applyProtection="1">
      <alignment horizontal="right" vertical="top" wrapText="1"/>
    </xf>
    <xf numFmtId="3" fontId="1" fillId="0" borderId="3" xfId="0" applyNumberFormat="1" applyFont="1" applyFill="1" applyBorder="1" applyAlignment="1" applyProtection="1">
      <alignment horizontal="right" vertical="top" wrapText="1"/>
    </xf>
    <xf numFmtId="3" fontId="1" fillId="0" borderId="4" xfId="0" applyNumberFormat="1" applyFont="1" applyFill="1" applyBorder="1" applyAlignment="1" applyProtection="1">
      <alignment horizontal="right" vertical="top" wrapText="1"/>
    </xf>
    <xf numFmtId="2" fontId="1" fillId="0" borderId="2" xfId="0" applyNumberFormat="1" applyFont="1" applyFill="1" applyBorder="1" applyAlignment="1" applyProtection="1">
      <alignment horizontal="right" vertical="top" wrapText="1"/>
      <protection locked="0"/>
    </xf>
    <xf numFmtId="2" fontId="1" fillId="0" borderId="3" xfId="0" applyNumberFormat="1" applyFont="1" applyFill="1" applyBorder="1" applyAlignment="1" applyProtection="1">
      <alignment horizontal="right" vertical="top" wrapText="1"/>
      <protection locked="0"/>
    </xf>
    <xf numFmtId="2" fontId="1" fillId="0" borderId="4" xfId="0" applyNumberFormat="1" applyFont="1" applyFill="1" applyBorder="1" applyAlignment="1" applyProtection="1">
      <alignment horizontal="right" vertical="top" wrapText="1"/>
      <protection locked="0"/>
    </xf>
    <xf numFmtId="0" fontId="1" fillId="0" borderId="3" xfId="0" applyFont="1" applyFill="1" applyBorder="1" applyAlignment="1" applyProtection="1">
      <alignment vertical="top" wrapText="1"/>
      <protection locked="0"/>
    </xf>
    <xf numFmtId="166" fontId="1" fillId="0" borderId="1" xfId="0" applyNumberFormat="1" applyFont="1" applyFill="1" applyBorder="1" applyAlignment="1" applyProtection="1">
      <alignment horizontal="right" vertical="top" wrapText="1"/>
    </xf>
    <xf numFmtId="2" fontId="1" fillId="0" borderId="3" xfId="0" applyNumberFormat="1" applyFont="1" applyFill="1" applyBorder="1" applyAlignment="1" applyProtection="1">
      <alignment horizontal="right" vertical="top" wrapText="1"/>
    </xf>
    <xf numFmtId="0" fontId="1" fillId="2" borderId="1" xfId="0" applyFont="1" applyFill="1" applyBorder="1" applyAlignment="1" applyProtection="1">
      <alignment horizontal="right" vertical="top" wrapText="1"/>
      <protection locked="0"/>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xf>
    <xf numFmtId="4" fontId="1" fillId="0" borderId="2" xfId="0" applyNumberFormat="1" applyFont="1" applyFill="1" applyBorder="1" applyAlignment="1" applyProtection="1">
      <alignment horizontal="right" vertical="top" wrapText="1"/>
    </xf>
    <xf numFmtId="4" fontId="1" fillId="0" borderId="3" xfId="0" applyNumberFormat="1" applyFont="1" applyFill="1" applyBorder="1" applyAlignment="1" applyProtection="1">
      <alignment horizontal="right" vertical="top" wrapText="1"/>
    </xf>
    <xf numFmtId="4" fontId="1" fillId="0" borderId="4" xfId="0" applyNumberFormat="1" applyFont="1" applyFill="1" applyBorder="1" applyAlignment="1" applyProtection="1">
      <alignment horizontal="right" vertical="top" wrapText="1"/>
    </xf>
    <xf numFmtId="49" fontId="1" fillId="0" borderId="1" xfId="0" applyNumberFormat="1" applyFont="1" applyFill="1" applyBorder="1" applyAlignment="1" applyProtection="1">
      <alignment horizontal="center" vertical="top" wrapText="1"/>
    </xf>
    <xf numFmtId="49" fontId="1" fillId="0" borderId="2" xfId="0" applyNumberFormat="1" applyFont="1" applyFill="1" applyBorder="1" applyAlignment="1" applyProtection="1">
      <alignment horizontal="left" vertical="top" wrapText="1"/>
    </xf>
    <xf numFmtId="49" fontId="1" fillId="0" borderId="3" xfId="0" applyNumberFormat="1" applyFont="1" applyFill="1" applyBorder="1" applyAlignment="1" applyProtection="1">
      <alignment horizontal="left" vertical="top" wrapText="1"/>
    </xf>
    <xf numFmtId="49" fontId="1" fillId="0" borderId="4" xfId="0" applyNumberFormat="1" applyFont="1" applyFill="1" applyBorder="1" applyAlignment="1" applyProtection="1">
      <alignment horizontal="left" vertical="top" wrapText="1"/>
    </xf>
    <xf numFmtId="49" fontId="1" fillId="0" borderId="1" xfId="0" applyNumberFormat="1" applyFont="1" applyFill="1" applyBorder="1" applyAlignment="1" applyProtection="1">
      <alignment horizontal="justify" vertical="top" wrapText="1"/>
    </xf>
    <xf numFmtId="164" fontId="1" fillId="0" borderId="2" xfId="0" applyNumberFormat="1" applyFont="1" applyFill="1" applyBorder="1" applyAlignment="1" applyProtection="1">
      <alignment horizontal="right" vertical="top" wrapText="1"/>
      <protection locked="0"/>
    </xf>
    <xf numFmtId="164" fontId="1" fillId="0" borderId="4" xfId="0" applyNumberFormat="1" applyFont="1" applyFill="1" applyBorder="1" applyAlignment="1" applyProtection="1">
      <alignment horizontal="right" vertical="top" wrapText="1"/>
      <protection locked="0"/>
    </xf>
    <xf numFmtId="0" fontId="2" fillId="0" borderId="0" xfId="0" applyFont="1" applyFill="1" applyAlignment="1">
      <alignment horizontal="center" vertical="top" wrapText="1"/>
    </xf>
    <xf numFmtId="0" fontId="1" fillId="0" borderId="0" xfId="0" applyFont="1" applyFill="1" applyAlignment="1">
      <alignment horizontal="center" vertical="top" wrapText="1"/>
    </xf>
    <xf numFmtId="0" fontId="1" fillId="0" borderId="2" xfId="0" applyFont="1" applyFill="1" applyBorder="1" applyAlignment="1" applyProtection="1">
      <alignment horizontal="justify" vertical="top" wrapText="1"/>
      <protection locked="0"/>
    </xf>
    <xf numFmtId="0" fontId="1" fillId="0" borderId="3" xfId="0" applyFont="1" applyFill="1" applyBorder="1" applyAlignment="1" applyProtection="1">
      <alignment horizontal="justify" vertical="top" wrapText="1"/>
      <protection locked="0"/>
    </xf>
    <xf numFmtId="0" fontId="1" fillId="0" borderId="4" xfId="0" applyFont="1" applyFill="1" applyBorder="1" applyAlignment="1" applyProtection="1">
      <alignment horizontal="justify" vertical="top" wrapText="1"/>
      <protection locked="0"/>
    </xf>
    <xf numFmtId="2" fontId="1" fillId="0" borderId="1" xfId="0" applyNumberFormat="1" applyFont="1" applyFill="1" applyBorder="1" applyAlignment="1" applyProtection="1">
      <alignment horizontal="right" vertical="top" wrapText="1"/>
      <protection locked="0"/>
    </xf>
    <xf numFmtId="0" fontId="1" fillId="2" borderId="2" xfId="0" applyFont="1" applyFill="1" applyBorder="1" applyAlignment="1" applyProtection="1">
      <alignment horizontal="right" vertical="top" wrapText="1"/>
      <protection locked="0"/>
    </xf>
    <xf numFmtId="0" fontId="1" fillId="2" borderId="3" xfId="0" applyFont="1" applyFill="1" applyBorder="1" applyAlignment="1" applyProtection="1">
      <alignment horizontal="right" vertical="top" wrapText="1"/>
      <protection locked="0"/>
    </xf>
    <xf numFmtId="0" fontId="1" fillId="2" borderId="4" xfId="0" applyFont="1" applyFill="1" applyBorder="1" applyAlignment="1" applyProtection="1">
      <alignment horizontal="right" vertical="top" wrapText="1"/>
      <protection locked="0"/>
    </xf>
    <xf numFmtId="0" fontId="1" fillId="0" borderId="2" xfId="0" applyFont="1" applyFill="1" applyBorder="1" applyAlignment="1" applyProtection="1">
      <alignment horizontal="center" vertical="top" wrapText="1"/>
      <protection locked="0"/>
    </xf>
    <xf numFmtId="0" fontId="1" fillId="0" borderId="3" xfId="0" applyFont="1" applyFill="1" applyBorder="1" applyAlignment="1" applyProtection="1">
      <alignment horizontal="center" vertical="top" wrapText="1"/>
      <protection locked="0"/>
    </xf>
    <xf numFmtId="0" fontId="1" fillId="0" borderId="4" xfId="0" applyFont="1" applyFill="1" applyBorder="1" applyAlignment="1" applyProtection="1">
      <alignment horizontal="center" vertical="top"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31"/>
  <sheetViews>
    <sheetView tabSelected="1" topLeftCell="A4" zoomScale="73" zoomScaleNormal="73" workbookViewId="0">
      <selection activeCell="H6" sqref="H6:K10"/>
    </sheetView>
  </sheetViews>
  <sheetFormatPr defaultColWidth="9.140625" defaultRowHeight="15" outlineLevelRow="2" outlineLevelCol="2" x14ac:dyDescent="0.25"/>
  <cols>
    <col min="1" max="1" width="8" style="8" customWidth="1"/>
    <col min="2" max="2" width="31.42578125" style="8" customWidth="1"/>
    <col min="3" max="3" width="14.140625" style="8" customWidth="1"/>
    <col min="4" max="4" width="17.42578125" style="8" customWidth="1"/>
    <col min="5" max="5" width="20.5703125" style="8" customWidth="1" outlineLevel="1"/>
    <col min="6" max="6" width="19.42578125" style="8" customWidth="1" outlineLevel="1"/>
    <col min="7" max="7" width="24.28515625" style="8" customWidth="1" outlineLevel="1"/>
    <col min="8" max="8" width="53" style="8" customWidth="1"/>
    <col min="9" max="9" width="11.5703125" style="8" customWidth="1"/>
    <col min="10" max="10" width="10.7109375" style="12" customWidth="1"/>
    <col min="11" max="11" width="10.85546875" style="12" customWidth="1"/>
    <col min="12" max="12" width="18.7109375" style="8" customWidth="1"/>
    <col min="13" max="13" width="11.42578125" style="7" hidden="1" customWidth="1" outlineLevel="2"/>
    <col min="14" max="14" width="13.28515625" style="8" hidden="1" customWidth="1" outlineLevel="2" collapsed="1"/>
    <col min="15" max="15" width="9.140625" style="8" hidden="1" customWidth="1" outlineLevel="1"/>
    <col min="16" max="16" width="26.28515625" style="8" hidden="1" customWidth="1" outlineLevel="1"/>
    <col min="17" max="17" width="24.42578125" style="8" hidden="1" customWidth="1" outlineLevel="1"/>
    <col min="18" max="20" width="9.140625" style="8" hidden="1" customWidth="1" outlineLevel="1"/>
    <col min="21" max="21" width="9.140625" style="8" collapsed="1"/>
    <col min="22" max="22" width="9.140625" style="8"/>
    <col min="23" max="23" width="19.28515625" style="7" hidden="1" customWidth="1" outlineLevel="1"/>
    <col min="24" max="24" width="29.42578125" style="7" hidden="1" customWidth="1" outlineLevel="1" collapsed="1"/>
    <col min="25" max="25" width="0" style="8" hidden="1" customWidth="1" outlineLevel="1"/>
    <col min="26" max="26" width="21.7109375" style="7" hidden="1" customWidth="1" outlineLevel="1"/>
    <col min="27" max="30" width="0" style="8" hidden="1" customWidth="1" outlineLevel="1"/>
    <col min="31" max="31" width="9.140625" style="8" collapsed="1"/>
    <col min="32" max="16384" width="9.140625" style="8"/>
  </cols>
  <sheetData>
    <row r="1" spans="1:26" ht="21" customHeight="1" x14ac:dyDescent="0.25">
      <c r="A1" s="115" t="s">
        <v>1</v>
      </c>
      <c r="B1" s="115"/>
      <c r="C1" s="115"/>
      <c r="D1" s="115"/>
      <c r="E1" s="115"/>
      <c r="F1" s="115"/>
      <c r="G1" s="115"/>
      <c r="H1" s="115"/>
      <c r="I1" s="115"/>
      <c r="J1" s="115"/>
      <c r="K1" s="115"/>
      <c r="L1" s="115"/>
    </row>
    <row r="2" spans="1:26" x14ac:dyDescent="0.25">
      <c r="A2" s="115" t="s">
        <v>680</v>
      </c>
      <c r="B2" s="116"/>
      <c r="C2" s="116"/>
      <c r="D2" s="116"/>
      <c r="E2" s="116"/>
      <c r="F2" s="116"/>
      <c r="G2" s="116"/>
      <c r="H2" s="116"/>
      <c r="I2" s="116"/>
      <c r="J2" s="116"/>
      <c r="K2" s="116"/>
      <c r="L2" s="116"/>
    </row>
    <row r="4" spans="1:26" ht="90" customHeight="1" x14ac:dyDescent="0.25">
      <c r="A4" s="23" t="s">
        <v>0</v>
      </c>
      <c r="B4" s="23" t="s">
        <v>303</v>
      </c>
      <c r="C4" s="23" t="s">
        <v>2</v>
      </c>
      <c r="D4" s="23" t="s">
        <v>3</v>
      </c>
      <c r="E4" s="23" t="s">
        <v>4</v>
      </c>
      <c r="F4" s="23" t="s">
        <v>463</v>
      </c>
      <c r="G4" s="14" t="s">
        <v>5</v>
      </c>
      <c r="H4" s="23" t="s">
        <v>6</v>
      </c>
      <c r="I4" s="23" t="s">
        <v>7</v>
      </c>
      <c r="J4" s="23" t="s">
        <v>8</v>
      </c>
      <c r="K4" s="14" t="s">
        <v>9</v>
      </c>
      <c r="L4" s="23" t="s">
        <v>378</v>
      </c>
    </row>
    <row r="5" spans="1:26" x14ac:dyDescent="0.25">
      <c r="A5" s="23">
        <v>1</v>
      </c>
      <c r="B5" s="23">
        <v>2</v>
      </c>
      <c r="C5" s="23">
        <v>3</v>
      </c>
      <c r="D5" s="23">
        <v>4</v>
      </c>
      <c r="E5" s="23">
        <v>5</v>
      </c>
      <c r="F5" s="23">
        <v>6</v>
      </c>
      <c r="G5" s="14">
        <v>7</v>
      </c>
      <c r="H5" s="23">
        <v>8</v>
      </c>
      <c r="I5" s="23">
        <v>9</v>
      </c>
      <c r="J5" s="23">
        <v>10</v>
      </c>
      <c r="K5" s="14">
        <v>11</v>
      </c>
      <c r="L5" s="23">
        <v>12</v>
      </c>
    </row>
    <row r="6" spans="1:26" ht="32.25" customHeight="1" x14ac:dyDescent="0.25">
      <c r="A6" s="49">
        <v>1</v>
      </c>
      <c r="B6" s="64" t="s">
        <v>46</v>
      </c>
      <c r="C6" s="49" t="s">
        <v>10</v>
      </c>
      <c r="D6" s="1" t="s">
        <v>11</v>
      </c>
      <c r="E6" s="2">
        <f>E7+E11</f>
        <v>11658649674.900002</v>
      </c>
      <c r="F6" s="2">
        <f>F7+F11</f>
        <v>8769182012.7399998</v>
      </c>
      <c r="G6" s="52" t="s">
        <v>671</v>
      </c>
      <c r="H6" s="22" t="s">
        <v>379</v>
      </c>
      <c r="I6" s="23" t="s">
        <v>362</v>
      </c>
      <c r="J6" s="29">
        <v>100</v>
      </c>
      <c r="K6" s="30">
        <v>100</v>
      </c>
      <c r="L6" s="2">
        <f>L7+L11</f>
        <v>11238279477.860001</v>
      </c>
      <c r="M6" s="7">
        <f>F6/E6*100</f>
        <v>75.216103556308425</v>
      </c>
      <c r="N6" s="9">
        <f>F6/L6*100</f>
        <v>78.02957765924711</v>
      </c>
      <c r="P6" s="7">
        <v>10905799349.01</v>
      </c>
      <c r="Q6" s="7">
        <f>P6-E6</f>
        <v>-752850325.8900013</v>
      </c>
      <c r="W6" s="7">
        <f>L6-X6</f>
        <v>746418946.8900013</v>
      </c>
      <c r="X6" s="7">
        <v>10491860530.969999</v>
      </c>
    </row>
    <row r="7" spans="1:26" ht="63" customHeight="1" x14ac:dyDescent="0.25">
      <c r="A7" s="50"/>
      <c r="B7" s="65"/>
      <c r="C7" s="50"/>
      <c r="D7" s="1" t="s">
        <v>332</v>
      </c>
      <c r="E7" s="3">
        <f>E8+E9+E10</f>
        <v>11238279477.860001</v>
      </c>
      <c r="F7" s="3">
        <f>F8+F9+F10</f>
        <v>8472259766.1299992</v>
      </c>
      <c r="G7" s="53"/>
      <c r="H7" s="22" t="s">
        <v>380</v>
      </c>
      <c r="I7" s="23" t="s">
        <v>362</v>
      </c>
      <c r="J7" s="29">
        <v>100</v>
      </c>
      <c r="K7" s="30">
        <v>100</v>
      </c>
      <c r="L7" s="3">
        <f>L8+L9+L10</f>
        <v>11238279477.860001</v>
      </c>
      <c r="M7" s="7">
        <f t="shared" ref="M7:M57" si="0">F7/E7*100</f>
        <v>75.387516236989796</v>
      </c>
      <c r="N7" s="9">
        <f t="shared" ref="N7:N57" si="1">F7/L7*100</f>
        <v>75.387516236989796</v>
      </c>
      <c r="P7" s="7">
        <f>E7-L7</f>
        <v>0</v>
      </c>
      <c r="W7" s="7">
        <f t="shared" ref="W7:W70" si="2">L7-X7</f>
        <v>11238279477.860001</v>
      </c>
    </row>
    <row r="8" spans="1:26" ht="19.5" customHeight="1" x14ac:dyDescent="0.25">
      <c r="A8" s="50"/>
      <c r="B8" s="65"/>
      <c r="C8" s="50"/>
      <c r="D8" s="1" t="s">
        <v>13</v>
      </c>
      <c r="E8" s="3">
        <f t="shared" ref="E8:F11" si="3">E14+E118+E154+E535+E794+E872</f>
        <v>6377528498.8600006</v>
      </c>
      <c r="F8" s="3">
        <f t="shared" si="3"/>
        <v>4668988696.7699995</v>
      </c>
      <c r="G8" s="53"/>
      <c r="H8" s="67" t="s">
        <v>19</v>
      </c>
      <c r="I8" s="58" t="s">
        <v>20</v>
      </c>
      <c r="J8" s="91">
        <v>370</v>
      </c>
      <c r="K8" s="46">
        <v>361</v>
      </c>
      <c r="L8" s="3">
        <f>L14+L118+L154+L535+L794+L872</f>
        <v>6377528498.8600006</v>
      </c>
      <c r="M8" s="7">
        <f t="shared" si="0"/>
        <v>73.210001297596605</v>
      </c>
      <c r="N8" s="9">
        <f t="shared" si="1"/>
        <v>73.210001297596605</v>
      </c>
      <c r="W8" s="7">
        <f t="shared" si="2"/>
        <v>6377528498.8600006</v>
      </c>
    </row>
    <row r="9" spans="1:26" ht="30" x14ac:dyDescent="0.25">
      <c r="A9" s="50"/>
      <c r="B9" s="65"/>
      <c r="C9" s="50"/>
      <c r="D9" s="1" t="s">
        <v>14</v>
      </c>
      <c r="E9" s="3">
        <f t="shared" si="3"/>
        <v>4860656700</v>
      </c>
      <c r="F9" s="3">
        <f t="shared" si="3"/>
        <v>3803176790.3599997</v>
      </c>
      <c r="G9" s="53"/>
      <c r="H9" s="68"/>
      <c r="I9" s="59"/>
      <c r="J9" s="92"/>
      <c r="K9" s="47"/>
      <c r="L9" s="3">
        <f>L15+L119+L155+L536+L795+L873</f>
        <v>4860656700</v>
      </c>
      <c r="M9" s="7">
        <f t="shared" si="0"/>
        <v>78.244093855877523</v>
      </c>
      <c r="N9" s="9">
        <f t="shared" si="1"/>
        <v>78.244093855877523</v>
      </c>
      <c r="P9" s="8">
        <v>4350752500</v>
      </c>
      <c r="W9" s="7">
        <f t="shared" si="2"/>
        <v>4860656700</v>
      </c>
    </row>
    <row r="10" spans="1:26" ht="61.5" customHeight="1" x14ac:dyDescent="0.25">
      <c r="A10" s="50"/>
      <c r="B10" s="65"/>
      <c r="C10" s="50"/>
      <c r="D10" s="1" t="s">
        <v>15</v>
      </c>
      <c r="E10" s="3">
        <f t="shared" si="3"/>
        <v>94279</v>
      </c>
      <c r="F10" s="3">
        <f t="shared" si="3"/>
        <v>94279</v>
      </c>
      <c r="G10" s="53"/>
      <c r="H10" s="69"/>
      <c r="I10" s="60"/>
      <c r="J10" s="93"/>
      <c r="K10" s="48"/>
      <c r="L10" s="3">
        <f>L16+L120+L156+L537+L796+L874</f>
        <v>94279</v>
      </c>
      <c r="M10" s="7">
        <f t="shared" si="0"/>
        <v>100</v>
      </c>
      <c r="N10" s="9">
        <f t="shared" si="1"/>
        <v>100</v>
      </c>
      <c r="W10" s="7">
        <f t="shared" si="2"/>
        <v>94279</v>
      </c>
    </row>
    <row r="11" spans="1:26" ht="37.5" customHeight="1" x14ac:dyDescent="0.25">
      <c r="A11" s="50"/>
      <c r="B11" s="65"/>
      <c r="C11" s="50"/>
      <c r="D11" s="1" t="s">
        <v>16</v>
      </c>
      <c r="E11" s="3">
        <f t="shared" si="3"/>
        <v>420370197.03999996</v>
      </c>
      <c r="F11" s="3">
        <f t="shared" si="3"/>
        <v>296922246.60999995</v>
      </c>
      <c r="G11" s="54"/>
      <c r="H11" s="22"/>
      <c r="I11" s="23"/>
      <c r="J11" s="29"/>
      <c r="K11" s="25"/>
      <c r="L11" s="3">
        <f>L17+L121+L157+L538+L797+L875</f>
        <v>0</v>
      </c>
      <c r="M11" s="7">
        <f t="shared" si="0"/>
        <v>70.633515101867843</v>
      </c>
      <c r="N11" s="9" t="e">
        <f t="shared" si="1"/>
        <v>#DIV/0!</v>
      </c>
      <c r="W11" s="7">
        <f t="shared" si="2"/>
        <v>0</v>
      </c>
    </row>
    <row r="12" spans="1:26" x14ac:dyDescent="0.25">
      <c r="A12" s="49" t="s">
        <v>55</v>
      </c>
      <c r="B12" s="64" t="s">
        <v>22</v>
      </c>
      <c r="C12" s="49" t="s">
        <v>10</v>
      </c>
      <c r="D12" s="1" t="s">
        <v>11</v>
      </c>
      <c r="E12" s="2">
        <f>E13+E17</f>
        <v>2111022595.7799997</v>
      </c>
      <c r="F12" s="2">
        <f>F13+F17</f>
        <v>1555984835.4299998</v>
      </c>
      <c r="G12" s="52" t="s">
        <v>672</v>
      </c>
      <c r="H12" s="22"/>
      <c r="I12" s="4"/>
      <c r="J12" s="24"/>
      <c r="K12" s="25"/>
      <c r="L12" s="2">
        <f>L13+L17</f>
        <v>1690652398.7400002</v>
      </c>
      <c r="M12" s="7">
        <f t="shared" si="0"/>
        <v>73.70763527308813</v>
      </c>
      <c r="N12" s="9">
        <f t="shared" si="1"/>
        <v>92.034580058540442</v>
      </c>
      <c r="P12" s="7">
        <v>1891003722.26</v>
      </c>
      <c r="W12" s="7">
        <f t="shared" si="2"/>
        <v>0</v>
      </c>
      <c r="X12" s="7">
        <v>1690652398.74</v>
      </c>
      <c r="Z12" s="7">
        <v>2111022595.78</v>
      </c>
    </row>
    <row r="13" spans="1:26" ht="46.5" customHeight="1" x14ac:dyDescent="0.25">
      <c r="A13" s="50"/>
      <c r="B13" s="65"/>
      <c r="C13" s="50"/>
      <c r="D13" s="1" t="s">
        <v>332</v>
      </c>
      <c r="E13" s="3">
        <f>E14+E15+E16</f>
        <v>1690652398.7399998</v>
      </c>
      <c r="F13" s="3">
        <f>F14+F15+F16</f>
        <v>1259062588.8199999</v>
      </c>
      <c r="G13" s="53"/>
      <c r="H13" s="22"/>
      <c r="I13" s="4"/>
      <c r="J13" s="24"/>
      <c r="K13" s="25"/>
      <c r="L13" s="3">
        <f>L14+L15+L16</f>
        <v>1690652398.7400002</v>
      </c>
      <c r="M13" s="7">
        <f>F13/E13*100</f>
        <v>74.471996121636082</v>
      </c>
      <c r="N13" s="9">
        <f t="shared" si="1"/>
        <v>74.471996121636053</v>
      </c>
      <c r="W13" s="7">
        <f t="shared" si="2"/>
        <v>1690652398.7400002</v>
      </c>
    </row>
    <row r="14" spans="1:26" ht="20.25" customHeight="1" x14ac:dyDescent="0.25">
      <c r="A14" s="50"/>
      <c r="B14" s="65"/>
      <c r="C14" s="50"/>
      <c r="D14" s="1" t="s">
        <v>13</v>
      </c>
      <c r="E14" s="3">
        <f>E20+E94</f>
        <v>1690652398.7399998</v>
      </c>
      <c r="F14" s="3">
        <f>F20+F94</f>
        <v>1259062588.8199999</v>
      </c>
      <c r="G14" s="53"/>
      <c r="H14" s="22"/>
      <c r="I14" s="4"/>
      <c r="J14" s="24"/>
      <c r="K14" s="25"/>
      <c r="L14" s="3">
        <f>L20+L94</f>
        <v>1690652398.7400002</v>
      </c>
      <c r="M14" s="7">
        <f t="shared" si="0"/>
        <v>74.471996121636082</v>
      </c>
      <c r="N14" s="9">
        <f t="shared" si="1"/>
        <v>74.471996121636053</v>
      </c>
      <c r="W14" s="7">
        <f t="shared" si="2"/>
        <v>1690652398.7400002</v>
      </c>
    </row>
    <row r="15" spans="1:26" ht="30" x14ac:dyDescent="0.25">
      <c r="A15" s="50"/>
      <c r="B15" s="65"/>
      <c r="C15" s="50"/>
      <c r="D15" s="1" t="s">
        <v>14</v>
      </c>
      <c r="E15" s="3">
        <f>E21+E95</f>
        <v>0</v>
      </c>
      <c r="F15" s="3">
        <f t="shared" ref="F15:F17" si="4">F21</f>
        <v>0</v>
      </c>
      <c r="G15" s="53"/>
      <c r="H15" s="22"/>
      <c r="I15" s="4"/>
      <c r="J15" s="24"/>
      <c r="K15" s="25"/>
      <c r="L15" s="3">
        <f>L21+L95</f>
        <v>0</v>
      </c>
      <c r="M15" s="7" t="e">
        <f t="shared" si="0"/>
        <v>#DIV/0!</v>
      </c>
      <c r="N15" s="9" t="e">
        <f t="shared" si="1"/>
        <v>#DIV/0!</v>
      </c>
      <c r="W15" s="7">
        <f t="shared" si="2"/>
        <v>0</v>
      </c>
    </row>
    <row r="16" spans="1:26" ht="63.75" customHeight="1" x14ac:dyDescent="0.25">
      <c r="A16" s="50"/>
      <c r="B16" s="65"/>
      <c r="C16" s="50"/>
      <c r="D16" s="1" t="s">
        <v>15</v>
      </c>
      <c r="E16" s="3">
        <f>E22+E96</f>
        <v>0</v>
      </c>
      <c r="F16" s="3">
        <f t="shared" si="4"/>
        <v>0</v>
      </c>
      <c r="G16" s="53"/>
      <c r="H16" s="22"/>
      <c r="I16" s="4"/>
      <c r="J16" s="24"/>
      <c r="K16" s="25"/>
      <c r="L16" s="3">
        <f>L22+L96</f>
        <v>0</v>
      </c>
      <c r="M16" s="7" t="e">
        <f t="shared" si="0"/>
        <v>#DIV/0!</v>
      </c>
      <c r="N16" s="9" t="e">
        <f t="shared" si="1"/>
        <v>#DIV/0!</v>
      </c>
      <c r="W16" s="7">
        <f t="shared" si="2"/>
        <v>0</v>
      </c>
    </row>
    <row r="17" spans="1:24" ht="32.25" customHeight="1" x14ac:dyDescent="0.25">
      <c r="A17" s="51"/>
      <c r="B17" s="66"/>
      <c r="C17" s="51"/>
      <c r="D17" s="1" t="s">
        <v>16</v>
      </c>
      <c r="E17" s="3">
        <f>E23+E97</f>
        <v>420370197.03999996</v>
      </c>
      <c r="F17" s="3">
        <f t="shared" si="4"/>
        <v>296922246.60999995</v>
      </c>
      <c r="G17" s="54"/>
      <c r="H17" s="22"/>
      <c r="I17" s="4"/>
      <c r="J17" s="24"/>
      <c r="K17" s="25"/>
      <c r="L17" s="3">
        <f>L23+L97</f>
        <v>0</v>
      </c>
      <c r="M17" s="7">
        <f t="shared" si="0"/>
        <v>70.633515101867843</v>
      </c>
      <c r="N17" s="9" t="e">
        <f t="shared" si="1"/>
        <v>#DIV/0!</v>
      </c>
      <c r="W17" s="7">
        <f t="shared" si="2"/>
        <v>0</v>
      </c>
    </row>
    <row r="18" spans="1:24" x14ac:dyDescent="0.25">
      <c r="A18" s="49" t="s">
        <v>47</v>
      </c>
      <c r="B18" s="64" t="s">
        <v>415</v>
      </c>
      <c r="C18" s="49" t="s">
        <v>10</v>
      </c>
      <c r="D18" s="1" t="s">
        <v>11</v>
      </c>
      <c r="E18" s="2">
        <f>E19+E23</f>
        <v>2111022595.7799997</v>
      </c>
      <c r="F18" s="2">
        <f>F19+F23</f>
        <v>1555984835.4299998</v>
      </c>
      <c r="G18" s="52" t="s">
        <v>672</v>
      </c>
      <c r="H18" s="22"/>
      <c r="I18" s="4"/>
      <c r="J18" s="24"/>
      <c r="K18" s="25"/>
      <c r="L18" s="2">
        <f>L19+L23</f>
        <v>1690652398.7400002</v>
      </c>
      <c r="M18" s="7">
        <f t="shared" si="0"/>
        <v>73.70763527308813</v>
      </c>
      <c r="N18" s="9"/>
      <c r="P18" s="7">
        <v>1914991604.95</v>
      </c>
      <c r="W18" s="7">
        <f t="shared" si="2"/>
        <v>0</v>
      </c>
      <c r="X18" s="7">
        <v>1690652398.74</v>
      </c>
    </row>
    <row r="19" spans="1:24" ht="48.75" customHeight="1" x14ac:dyDescent="0.25">
      <c r="A19" s="50"/>
      <c r="B19" s="65"/>
      <c r="C19" s="50"/>
      <c r="D19" s="1" t="s">
        <v>332</v>
      </c>
      <c r="E19" s="3">
        <f>E20+E21+E22</f>
        <v>1690652398.7399998</v>
      </c>
      <c r="F19" s="3">
        <f>F20+F21+F22</f>
        <v>1259062588.8199999</v>
      </c>
      <c r="G19" s="53"/>
      <c r="H19" s="22"/>
      <c r="I19" s="4"/>
      <c r="J19" s="24"/>
      <c r="K19" s="25"/>
      <c r="L19" s="3">
        <f>L20+L21+L22</f>
        <v>1690652398.7400002</v>
      </c>
      <c r="M19" s="7">
        <f t="shared" si="0"/>
        <v>74.471996121636082</v>
      </c>
      <c r="N19" s="9">
        <f>F19/L19*100</f>
        <v>74.471996121636053</v>
      </c>
      <c r="W19" s="7">
        <f t="shared" si="2"/>
        <v>1690652398.7400002</v>
      </c>
    </row>
    <row r="20" spans="1:24" ht="15" customHeight="1" x14ac:dyDescent="0.25">
      <c r="A20" s="50"/>
      <c r="B20" s="65"/>
      <c r="C20" s="50"/>
      <c r="D20" s="1" t="s">
        <v>13</v>
      </c>
      <c r="E20" s="3">
        <f>E26+E34+E40+E46+E52+E58+E64+E70+E76</f>
        <v>1690652398.7399998</v>
      </c>
      <c r="F20" s="3">
        <f>F26+F34+F40+F46+F52+F58+F64+F70+F76</f>
        <v>1259062588.8199999</v>
      </c>
      <c r="G20" s="53"/>
      <c r="H20" s="22"/>
      <c r="I20" s="4"/>
      <c r="J20" s="24"/>
      <c r="K20" s="25"/>
      <c r="L20" s="3">
        <f>L26+L34+L40+L46+L52+L58+L64+L70+L76</f>
        <v>1690652398.7400002</v>
      </c>
      <c r="M20" s="7">
        <f t="shared" si="0"/>
        <v>74.471996121636082</v>
      </c>
      <c r="N20" s="9">
        <f t="shared" si="1"/>
        <v>74.471996121636053</v>
      </c>
      <c r="W20" s="7">
        <f t="shared" si="2"/>
        <v>1690652398.7400002</v>
      </c>
    </row>
    <row r="21" spans="1:24" ht="30" x14ac:dyDescent="0.25">
      <c r="A21" s="50"/>
      <c r="B21" s="65"/>
      <c r="C21" s="50"/>
      <c r="D21" s="1" t="s">
        <v>14</v>
      </c>
      <c r="E21" s="3">
        <f>E27+E35+E41+E47+E53+E59+E65+E71+E77+E83</f>
        <v>0</v>
      </c>
      <c r="F21" s="3">
        <f t="shared" ref="E21:F23" si="5">F27+F35+F41+F47+F53+F59+F65+F71+F77</f>
        <v>0</v>
      </c>
      <c r="G21" s="53"/>
      <c r="H21" s="22"/>
      <c r="I21" s="4"/>
      <c r="J21" s="24"/>
      <c r="K21" s="25"/>
      <c r="L21" s="3">
        <f>L27+L35+L41+L47+L53+L59+L65+L71+L77</f>
        <v>0</v>
      </c>
      <c r="M21" s="7" t="e">
        <f t="shared" si="0"/>
        <v>#DIV/0!</v>
      </c>
      <c r="N21" s="9" t="e">
        <f t="shared" si="1"/>
        <v>#DIV/0!</v>
      </c>
      <c r="W21" s="7">
        <f t="shared" si="2"/>
        <v>0</v>
      </c>
    </row>
    <row r="22" spans="1:24" ht="63.75" customHeight="1" x14ac:dyDescent="0.25">
      <c r="A22" s="50"/>
      <c r="B22" s="65"/>
      <c r="C22" s="50"/>
      <c r="D22" s="1" t="s">
        <v>15</v>
      </c>
      <c r="E22" s="3">
        <f t="shared" si="5"/>
        <v>0</v>
      </c>
      <c r="F22" s="3">
        <f t="shared" si="5"/>
        <v>0</v>
      </c>
      <c r="G22" s="53"/>
      <c r="H22" s="22"/>
      <c r="I22" s="4"/>
      <c r="J22" s="24"/>
      <c r="K22" s="25"/>
      <c r="L22" s="3">
        <f>L28+L36+L42+L48+L54+L60+L66+L72+L78</f>
        <v>0</v>
      </c>
      <c r="M22" s="7" t="e">
        <f t="shared" si="0"/>
        <v>#DIV/0!</v>
      </c>
      <c r="N22" s="9" t="e">
        <f t="shared" si="1"/>
        <v>#DIV/0!</v>
      </c>
      <c r="W22" s="7">
        <f t="shared" si="2"/>
        <v>0</v>
      </c>
    </row>
    <row r="23" spans="1:24" ht="33" customHeight="1" x14ac:dyDescent="0.25">
      <c r="A23" s="51"/>
      <c r="B23" s="66"/>
      <c r="C23" s="51"/>
      <c r="D23" s="1" t="s">
        <v>16</v>
      </c>
      <c r="E23" s="3">
        <f t="shared" si="5"/>
        <v>420370197.03999996</v>
      </c>
      <c r="F23" s="3">
        <f t="shared" si="5"/>
        <v>296922246.60999995</v>
      </c>
      <c r="G23" s="54"/>
      <c r="H23" s="22"/>
      <c r="I23" s="4"/>
      <c r="J23" s="24"/>
      <c r="K23" s="25"/>
      <c r="L23" s="3">
        <f>L29+L37+L43+L49+L55+L61+L67+L73+L79</f>
        <v>0</v>
      </c>
      <c r="M23" s="7">
        <f>F23/E23*100</f>
        <v>70.633515101867843</v>
      </c>
      <c r="N23" s="9" t="e">
        <f t="shared" si="1"/>
        <v>#DIV/0!</v>
      </c>
      <c r="W23" s="7">
        <f t="shared" si="2"/>
        <v>0</v>
      </c>
    </row>
    <row r="24" spans="1:24" ht="75" customHeight="1" x14ac:dyDescent="0.25">
      <c r="A24" s="49" t="s">
        <v>48</v>
      </c>
      <c r="B24" s="49" t="s">
        <v>25</v>
      </c>
      <c r="C24" s="49" t="s">
        <v>10</v>
      </c>
      <c r="D24" s="1" t="s">
        <v>11</v>
      </c>
      <c r="E24" s="2">
        <f>E25+E29</f>
        <v>1214521862.3399999</v>
      </c>
      <c r="F24" s="2">
        <f>F25+F29</f>
        <v>890667485.80999994</v>
      </c>
      <c r="G24" s="52" t="s">
        <v>658</v>
      </c>
      <c r="H24" s="22" t="s">
        <v>26</v>
      </c>
      <c r="I24" s="23" t="s">
        <v>24</v>
      </c>
      <c r="J24" s="5">
        <v>100</v>
      </c>
      <c r="K24" s="30">
        <v>100</v>
      </c>
      <c r="L24" s="2">
        <f>L25+L29</f>
        <v>821599685.58000004</v>
      </c>
      <c r="M24" s="7">
        <f t="shared" si="0"/>
        <v>73.334825286221289</v>
      </c>
      <c r="N24" s="9"/>
      <c r="W24" s="7">
        <f t="shared" si="2"/>
        <v>0</v>
      </c>
      <c r="X24" s="7">
        <v>821599685.58000004</v>
      </c>
    </row>
    <row r="25" spans="1:24" ht="48" customHeight="1" x14ac:dyDescent="0.25">
      <c r="A25" s="50"/>
      <c r="B25" s="50"/>
      <c r="C25" s="50"/>
      <c r="D25" s="1" t="s">
        <v>332</v>
      </c>
      <c r="E25" s="3">
        <f>E26+E27+E28</f>
        <v>821599685.57999992</v>
      </c>
      <c r="F25" s="3">
        <f>F26+F27+F28</f>
        <v>616078321.54999995</v>
      </c>
      <c r="G25" s="53"/>
      <c r="H25" s="22" t="s">
        <v>424</v>
      </c>
      <c r="I25" s="23" t="s">
        <v>24</v>
      </c>
      <c r="J25" s="5">
        <v>100</v>
      </c>
      <c r="K25" s="30">
        <v>100</v>
      </c>
      <c r="L25" s="3">
        <f>L26+L27+L28</f>
        <v>821599685.58000004</v>
      </c>
      <c r="M25" s="7">
        <f t="shared" si="0"/>
        <v>74.985218758340409</v>
      </c>
      <c r="N25" s="9">
        <f t="shared" si="1"/>
        <v>74.985218758340395</v>
      </c>
      <c r="W25" s="7">
        <f t="shared" si="2"/>
        <v>821599685.58000004</v>
      </c>
    </row>
    <row r="26" spans="1:24" ht="50.25" customHeight="1" x14ac:dyDescent="0.25">
      <c r="A26" s="50"/>
      <c r="B26" s="50"/>
      <c r="C26" s="50"/>
      <c r="D26" s="1" t="s">
        <v>13</v>
      </c>
      <c r="E26" s="3">
        <f>821568520.03+31165.55</f>
        <v>821599685.57999992</v>
      </c>
      <c r="F26" s="3">
        <v>616078321.54999995</v>
      </c>
      <c r="G26" s="53"/>
      <c r="H26" s="22" t="s">
        <v>425</v>
      </c>
      <c r="I26" s="23" t="s">
        <v>20</v>
      </c>
      <c r="J26" s="24">
        <v>0</v>
      </c>
      <c r="K26" s="25">
        <v>0</v>
      </c>
      <c r="L26" s="3">
        <v>821599685.58000004</v>
      </c>
      <c r="M26" s="7">
        <f t="shared" si="0"/>
        <v>74.985218758340409</v>
      </c>
      <c r="N26" s="9">
        <f t="shared" si="1"/>
        <v>74.985218758340395</v>
      </c>
      <c r="W26" s="7">
        <f t="shared" si="2"/>
        <v>821599685.58000004</v>
      </c>
    </row>
    <row r="27" spans="1:24" ht="53.25" customHeight="1" x14ac:dyDescent="0.25">
      <c r="A27" s="50"/>
      <c r="B27" s="50"/>
      <c r="C27" s="50"/>
      <c r="D27" s="1" t="s">
        <v>14</v>
      </c>
      <c r="E27" s="3">
        <v>0</v>
      </c>
      <c r="F27" s="3">
        <v>0</v>
      </c>
      <c r="G27" s="53"/>
      <c r="H27" s="4" t="s">
        <v>426</v>
      </c>
      <c r="I27" s="23" t="s">
        <v>20</v>
      </c>
      <c r="J27" s="24" t="s">
        <v>561</v>
      </c>
      <c r="K27" s="31">
        <v>3435</v>
      </c>
      <c r="L27" s="3">
        <v>0</v>
      </c>
      <c r="M27" s="7" t="e">
        <f t="shared" si="0"/>
        <v>#DIV/0!</v>
      </c>
      <c r="N27" s="9" t="e">
        <f t="shared" si="1"/>
        <v>#DIV/0!</v>
      </c>
      <c r="W27" s="7">
        <f t="shared" si="2"/>
        <v>0</v>
      </c>
    </row>
    <row r="28" spans="1:24" ht="62.25" customHeight="1" x14ac:dyDescent="0.25">
      <c r="A28" s="50"/>
      <c r="B28" s="50"/>
      <c r="C28" s="50"/>
      <c r="D28" s="1" t="s">
        <v>15</v>
      </c>
      <c r="E28" s="3">
        <v>0</v>
      </c>
      <c r="F28" s="3">
        <v>0</v>
      </c>
      <c r="G28" s="53"/>
      <c r="H28" s="32" t="s">
        <v>467</v>
      </c>
      <c r="I28" s="23" t="s">
        <v>24</v>
      </c>
      <c r="J28" s="33">
        <v>43.5</v>
      </c>
      <c r="K28" s="34">
        <v>0</v>
      </c>
      <c r="L28" s="3">
        <v>0</v>
      </c>
      <c r="M28" s="7" t="e">
        <f t="shared" si="0"/>
        <v>#DIV/0!</v>
      </c>
      <c r="N28" s="9" t="e">
        <f t="shared" si="1"/>
        <v>#DIV/0!</v>
      </c>
      <c r="W28" s="7">
        <f t="shared" si="2"/>
        <v>0</v>
      </c>
    </row>
    <row r="29" spans="1:24" ht="38.25" customHeight="1" x14ac:dyDescent="0.25">
      <c r="A29" s="50"/>
      <c r="B29" s="50"/>
      <c r="C29" s="50"/>
      <c r="D29" s="1" t="s">
        <v>16</v>
      </c>
      <c r="E29" s="3">
        <v>392922176.75999999</v>
      </c>
      <c r="F29" s="3">
        <v>274589164.25999999</v>
      </c>
      <c r="G29" s="53"/>
      <c r="H29" s="22" t="s">
        <v>468</v>
      </c>
      <c r="I29" s="23" t="s">
        <v>24</v>
      </c>
      <c r="J29" s="5">
        <v>200</v>
      </c>
      <c r="K29" s="30">
        <v>214.1</v>
      </c>
      <c r="L29" s="3"/>
      <c r="M29" s="7">
        <f t="shared" si="0"/>
        <v>69.883854997505338</v>
      </c>
      <c r="N29" s="9" t="e">
        <f t="shared" si="1"/>
        <v>#DIV/0!</v>
      </c>
      <c r="W29" s="7">
        <f t="shared" si="2"/>
        <v>0</v>
      </c>
    </row>
    <row r="30" spans="1:24" ht="50.25" customHeight="1" x14ac:dyDescent="0.25">
      <c r="A30" s="50"/>
      <c r="B30" s="50"/>
      <c r="C30" s="50"/>
      <c r="D30" s="1"/>
      <c r="E30" s="3"/>
      <c r="F30" s="3"/>
      <c r="G30" s="53"/>
      <c r="H30" s="22" t="s">
        <v>469</v>
      </c>
      <c r="I30" s="23" t="s">
        <v>24</v>
      </c>
      <c r="J30" s="5">
        <v>100</v>
      </c>
      <c r="K30" s="25">
        <v>119.1</v>
      </c>
      <c r="L30" s="3"/>
      <c r="N30" s="9"/>
      <c r="W30" s="7">
        <f t="shared" si="2"/>
        <v>0</v>
      </c>
    </row>
    <row r="31" spans="1:24" ht="49.5" customHeight="1" x14ac:dyDescent="0.25">
      <c r="A31" s="51"/>
      <c r="B31" s="51"/>
      <c r="C31" s="51"/>
      <c r="D31" s="1"/>
      <c r="E31" s="3"/>
      <c r="F31" s="3"/>
      <c r="G31" s="54"/>
      <c r="H31" s="22" t="s">
        <v>470</v>
      </c>
      <c r="I31" s="23" t="s">
        <v>24</v>
      </c>
      <c r="J31" s="5">
        <v>100</v>
      </c>
      <c r="K31" s="25">
        <v>106.5</v>
      </c>
      <c r="L31" s="3"/>
      <c r="N31" s="9"/>
      <c r="W31" s="7">
        <f t="shared" si="2"/>
        <v>0</v>
      </c>
    </row>
    <row r="32" spans="1:24" ht="63.75" customHeight="1" x14ac:dyDescent="0.25">
      <c r="A32" s="49" t="s">
        <v>49</v>
      </c>
      <c r="B32" s="64" t="s">
        <v>27</v>
      </c>
      <c r="C32" s="49" t="s">
        <v>10</v>
      </c>
      <c r="D32" s="1" t="s">
        <v>11</v>
      </c>
      <c r="E32" s="2">
        <f>E33+E37</f>
        <v>716797247.23000002</v>
      </c>
      <c r="F32" s="2">
        <f>F33+F37</f>
        <v>539494626.14999998</v>
      </c>
      <c r="G32" s="52" t="s">
        <v>681</v>
      </c>
      <c r="H32" s="22" t="s">
        <v>28</v>
      </c>
      <c r="I32" s="23" t="s">
        <v>24</v>
      </c>
      <c r="J32" s="5">
        <v>100</v>
      </c>
      <c r="K32" s="30">
        <v>100</v>
      </c>
      <c r="L32" s="2">
        <f>L33+L37</f>
        <v>690624926.95000005</v>
      </c>
      <c r="M32" s="7">
        <f t="shared" si="0"/>
        <v>75.264606307408343</v>
      </c>
      <c r="N32" s="9"/>
      <c r="W32" s="7">
        <f t="shared" si="2"/>
        <v>0</v>
      </c>
      <c r="X32" s="7">
        <v>690624926.95000005</v>
      </c>
    </row>
    <row r="33" spans="1:24" ht="47.25" customHeight="1" x14ac:dyDescent="0.25">
      <c r="A33" s="50"/>
      <c r="B33" s="65"/>
      <c r="C33" s="50"/>
      <c r="D33" s="1" t="s">
        <v>332</v>
      </c>
      <c r="E33" s="3">
        <f>E34+E35+E36</f>
        <v>690624926.95000005</v>
      </c>
      <c r="F33" s="3">
        <f>F34+F35+F36</f>
        <v>517948383</v>
      </c>
      <c r="G33" s="53"/>
      <c r="H33" s="22" t="s">
        <v>381</v>
      </c>
      <c r="I33" s="23" t="s">
        <v>24</v>
      </c>
      <c r="J33" s="5">
        <v>100</v>
      </c>
      <c r="K33" s="30">
        <v>100</v>
      </c>
      <c r="L33" s="3">
        <f>L34+L35+L36</f>
        <v>690624926.95000005</v>
      </c>
      <c r="M33" s="7">
        <f t="shared" si="0"/>
        <v>74.997058864847261</v>
      </c>
      <c r="N33" s="9">
        <f t="shared" si="1"/>
        <v>74.997058864847261</v>
      </c>
      <c r="W33" s="7">
        <f t="shared" si="2"/>
        <v>690624926.95000005</v>
      </c>
    </row>
    <row r="34" spans="1:24" ht="15.75" customHeight="1" x14ac:dyDescent="0.25">
      <c r="A34" s="50"/>
      <c r="B34" s="65"/>
      <c r="C34" s="50"/>
      <c r="D34" s="1" t="s">
        <v>13</v>
      </c>
      <c r="E34" s="3">
        <v>690624926.95000005</v>
      </c>
      <c r="F34" s="3">
        <v>517948383</v>
      </c>
      <c r="G34" s="53"/>
      <c r="H34" s="67" t="s">
        <v>17</v>
      </c>
      <c r="I34" s="58" t="s">
        <v>20</v>
      </c>
      <c r="J34" s="61" t="s">
        <v>503</v>
      </c>
      <c r="K34" s="46">
        <v>9212</v>
      </c>
      <c r="L34" s="3">
        <v>690624926.95000005</v>
      </c>
      <c r="M34" s="7">
        <f t="shared" si="0"/>
        <v>74.997058864847261</v>
      </c>
      <c r="N34" s="9">
        <f t="shared" si="1"/>
        <v>74.997058864847261</v>
      </c>
      <c r="W34" s="7">
        <f t="shared" si="2"/>
        <v>690624926.95000005</v>
      </c>
    </row>
    <row r="35" spans="1:24" ht="30" x14ac:dyDescent="0.25">
      <c r="A35" s="50"/>
      <c r="B35" s="65"/>
      <c r="C35" s="50"/>
      <c r="D35" s="1" t="s">
        <v>14</v>
      </c>
      <c r="E35" s="3">
        <v>0</v>
      </c>
      <c r="F35" s="3">
        <v>0</v>
      </c>
      <c r="G35" s="53"/>
      <c r="H35" s="69"/>
      <c r="I35" s="60"/>
      <c r="J35" s="63"/>
      <c r="K35" s="48"/>
      <c r="L35" s="3">
        <v>0</v>
      </c>
      <c r="M35" s="7" t="e">
        <f t="shared" si="0"/>
        <v>#DIV/0!</v>
      </c>
      <c r="N35" s="9" t="e">
        <f t="shared" si="1"/>
        <v>#DIV/0!</v>
      </c>
      <c r="W35" s="7">
        <f t="shared" si="2"/>
        <v>0</v>
      </c>
    </row>
    <row r="36" spans="1:24" ht="60" x14ac:dyDescent="0.25">
      <c r="A36" s="50"/>
      <c r="B36" s="65"/>
      <c r="C36" s="50"/>
      <c r="D36" s="1" t="s">
        <v>15</v>
      </c>
      <c r="E36" s="3">
        <v>0</v>
      </c>
      <c r="F36" s="3">
        <v>0</v>
      </c>
      <c r="G36" s="53"/>
      <c r="H36" s="22" t="s">
        <v>471</v>
      </c>
      <c r="I36" s="23" t="s">
        <v>24</v>
      </c>
      <c r="J36" s="5">
        <v>100</v>
      </c>
      <c r="K36" s="30">
        <v>103.3</v>
      </c>
      <c r="L36" s="3">
        <v>0</v>
      </c>
      <c r="M36" s="7" t="e">
        <f t="shared" si="0"/>
        <v>#DIV/0!</v>
      </c>
      <c r="N36" s="9" t="e">
        <f t="shared" si="1"/>
        <v>#DIV/0!</v>
      </c>
      <c r="W36" s="7">
        <f t="shared" si="2"/>
        <v>0</v>
      </c>
    </row>
    <row r="37" spans="1:24" ht="141" customHeight="1" x14ac:dyDescent="0.25">
      <c r="A37" s="51"/>
      <c r="B37" s="66"/>
      <c r="C37" s="51"/>
      <c r="D37" s="1" t="s">
        <v>16</v>
      </c>
      <c r="E37" s="3">
        <v>26172320.280000001</v>
      </c>
      <c r="F37" s="3">
        <v>21546243.149999999</v>
      </c>
      <c r="G37" s="54"/>
      <c r="H37" s="22"/>
      <c r="I37" s="4"/>
      <c r="J37" s="24"/>
      <c r="K37" s="25"/>
      <c r="L37" s="3"/>
      <c r="M37" s="7">
        <f t="shared" si="0"/>
        <v>82.324543332388103</v>
      </c>
      <c r="N37" s="9" t="e">
        <f t="shared" si="1"/>
        <v>#DIV/0!</v>
      </c>
      <c r="W37" s="7">
        <f t="shared" si="2"/>
        <v>0</v>
      </c>
    </row>
    <row r="38" spans="1:24" ht="45" customHeight="1" x14ac:dyDescent="0.25">
      <c r="A38" s="49" t="s">
        <v>50</v>
      </c>
      <c r="B38" s="64" t="s">
        <v>29</v>
      </c>
      <c r="C38" s="49" t="s">
        <v>10</v>
      </c>
      <c r="D38" s="1" t="s">
        <v>11</v>
      </c>
      <c r="E38" s="2">
        <f>E39+E43</f>
        <v>59054851.200000003</v>
      </c>
      <c r="F38" s="2">
        <f>F39+F43</f>
        <v>41652741.649999999</v>
      </c>
      <c r="G38" s="52" t="s">
        <v>656</v>
      </c>
      <c r="H38" s="22" t="s">
        <v>382</v>
      </c>
      <c r="I38" s="23" t="s">
        <v>20</v>
      </c>
      <c r="J38" s="24">
        <v>68</v>
      </c>
      <c r="K38" s="25">
        <v>58</v>
      </c>
      <c r="L38" s="2">
        <f>L39+L43</f>
        <v>59054851.200000003</v>
      </c>
      <c r="M38" s="7">
        <f t="shared" si="0"/>
        <v>70.532294644068116</v>
      </c>
      <c r="N38" s="9">
        <f t="shared" si="1"/>
        <v>70.532294644068116</v>
      </c>
      <c r="W38" s="7">
        <f t="shared" si="2"/>
        <v>0</v>
      </c>
      <c r="X38" s="7">
        <f>17096708.29+11163840.48+30499001.01+295301.42</f>
        <v>59054851.200000003</v>
      </c>
    </row>
    <row r="39" spans="1:24" ht="51.75" customHeight="1" x14ac:dyDescent="0.25">
      <c r="A39" s="50"/>
      <c r="B39" s="65"/>
      <c r="C39" s="50"/>
      <c r="D39" s="1" t="s">
        <v>332</v>
      </c>
      <c r="E39" s="3">
        <f>E40+E41+E42</f>
        <v>59054851.200000003</v>
      </c>
      <c r="F39" s="3">
        <f>F40+F41+F42</f>
        <v>41652741.649999999</v>
      </c>
      <c r="G39" s="53"/>
      <c r="H39" s="22" t="s">
        <v>30</v>
      </c>
      <c r="I39" s="23" t="s">
        <v>20</v>
      </c>
      <c r="J39" s="24">
        <v>37</v>
      </c>
      <c r="K39" s="25">
        <v>13</v>
      </c>
      <c r="L39" s="3">
        <f>L40+L41+L42</f>
        <v>59054851.200000003</v>
      </c>
      <c r="M39" s="7">
        <f t="shared" si="0"/>
        <v>70.532294644068116</v>
      </c>
      <c r="N39" s="9">
        <f t="shared" si="1"/>
        <v>70.532294644068116</v>
      </c>
      <c r="W39" s="7">
        <f t="shared" si="2"/>
        <v>59054851.200000003</v>
      </c>
    </row>
    <row r="40" spans="1:24" ht="62.25" customHeight="1" x14ac:dyDescent="0.25">
      <c r="A40" s="50"/>
      <c r="B40" s="65"/>
      <c r="C40" s="50"/>
      <c r="D40" s="1" t="s">
        <v>13</v>
      </c>
      <c r="E40" s="3">
        <v>59054851.200000003</v>
      </c>
      <c r="F40" s="3">
        <v>41652741.649999999</v>
      </c>
      <c r="G40" s="53"/>
      <c r="H40" s="4" t="s">
        <v>427</v>
      </c>
      <c r="I40" s="23" t="s">
        <v>24</v>
      </c>
      <c r="J40" s="6">
        <v>100</v>
      </c>
      <c r="K40" s="35">
        <v>100</v>
      </c>
      <c r="L40" s="3">
        <v>59054851.200000003</v>
      </c>
      <c r="M40" s="7">
        <f t="shared" si="0"/>
        <v>70.532294644068116</v>
      </c>
      <c r="N40" s="9">
        <f t="shared" si="1"/>
        <v>70.532294644068116</v>
      </c>
      <c r="W40" s="7">
        <f t="shared" si="2"/>
        <v>59054851.200000003</v>
      </c>
    </row>
    <row r="41" spans="1:24" ht="30" x14ac:dyDescent="0.25">
      <c r="A41" s="50"/>
      <c r="B41" s="65"/>
      <c r="C41" s="50"/>
      <c r="D41" s="1" t="s">
        <v>14</v>
      </c>
      <c r="E41" s="3">
        <v>0</v>
      </c>
      <c r="F41" s="3">
        <v>0</v>
      </c>
      <c r="G41" s="53"/>
      <c r="H41" s="22" t="s">
        <v>468</v>
      </c>
      <c r="I41" s="23" t="s">
        <v>24</v>
      </c>
      <c r="J41" s="6">
        <v>200</v>
      </c>
      <c r="K41" s="30">
        <v>214.1</v>
      </c>
      <c r="L41" s="3">
        <v>0</v>
      </c>
      <c r="M41" s="7" t="e">
        <f t="shared" si="0"/>
        <v>#DIV/0!</v>
      </c>
      <c r="N41" s="9" t="e">
        <f t="shared" si="1"/>
        <v>#DIV/0!</v>
      </c>
      <c r="W41" s="7">
        <f t="shared" si="2"/>
        <v>0</v>
      </c>
    </row>
    <row r="42" spans="1:24" ht="46.5" customHeight="1" x14ac:dyDescent="0.25">
      <c r="A42" s="50"/>
      <c r="B42" s="65"/>
      <c r="C42" s="50"/>
      <c r="D42" s="1" t="s">
        <v>15</v>
      </c>
      <c r="E42" s="3">
        <v>0</v>
      </c>
      <c r="F42" s="3">
        <v>0</v>
      </c>
      <c r="G42" s="53"/>
      <c r="H42" s="22" t="s">
        <v>469</v>
      </c>
      <c r="I42" s="23" t="s">
        <v>24</v>
      </c>
      <c r="J42" s="5">
        <v>100</v>
      </c>
      <c r="K42" s="25">
        <v>119.1</v>
      </c>
      <c r="L42" s="3">
        <v>0</v>
      </c>
      <c r="M42" s="7" t="e">
        <f t="shared" si="0"/>
        <v>#DIV/0!</v>
      </c>
      <c r="N42" s="9" t="e">
        <f t="shared" si="1"/>
        <v>#DIV/0!</v>
      </c>
      <c r="W42" s="7">
        <f t="shared" si="2"/>
        <v>0</v>
      </c>
    </row>
    <row r="43" spans="1:24" ht="46.5" customHeight="1" x14ac:dyDescent="0.25">
      <c r="A43" s="51"/>
      <c r="B43" s="66"/>
      <c r="C43" s="51"/>
      <c r="D43" s="1" t="s">
        <v>16</v>
      </c>
      <c r="E43" s="3">
        <v>0</v>
      </c>
      <c r="F43" s="3">
        <v>0</v>
      </c>
      <c r="G43" s="54"/>
      <c r="H43" s="22" t="s">
        <v>470</v>
      </c>
      <c r="I43" s="23" t="s">
        <v>24</v>
      </c>
      <c r="J43" s="5">
        <v>100</v>
      </c>
      <c r="K43" s="25">
        <v>106.5</v>
      </c>
      <c r="L43" s="3">
        <v>0</v>
      </c>
      <c r="M43" s="7" t="e">
        <f t="shared" si="0"/>
        <v>#DIV/0!</v>
      </c>
      <c r="N43" s="9" t="e">
        <f t="shared" si="1"/>
        <v>#DIV/0!</v>
      </c>
      <c r="W43" s="7">
        <f t="shared" si="2"/>
        <v>0</v>
      </c>
    </row>
    <row r="44" spans="1:24" ht="45.75" customHeight="1" x14ac:dyDescent="0.25">
      <c r="A44" s="49" t="s">
        <v>51</v>
      </c>
      <c r="B44" s="64" t="s">
        <v>416</v>
      </c>
      <c r="C44" s="49" t="s">
        <v>10</v>
      </c>
      <c r="D44" s="1" t="s">
        <v>11</v>
      </c>
      <c r="E44" s="2">
        <f>E45+E49</f>
        <v>79028606.370000005</v>
      </c>
      <c r="F44" s="2">
        <f>F45+F49</f>
        <v>58736704.260000005</v>
      </c>
      <c r="G44" s="52" t="s">
        <v>633</v>
      </c>
      <c r="H44" s="22" t="s">
        <v>31</v>
      </c>
      <c r="I44" s="23" t="s">
        <v>20</v>
      </c>
      <c r="J44" s="24">
        <v>1700</v>
      </c>
      <c r="K44" s="25">
        <v>1350</v>
      </c>
      <c r="L44" s="2">
        <f>L45+L49</f>
        <v>78628606.370000005</v>
      </c>
      <c r="M44" s="7">
        <f t="shared" si="0"/>
        <v>74.32334563133206</v>
      </c>
      <c r="N44" s="9">
        <f t="shared" si="1"/>
        <v>74.70144387858619</v>
      </c>
      <c r="P44" s="8">
        <v>10231072.130000001</v>
      </c>
      <c r="W44" s="7">
        <f t="shared" si="2"/>
        <v>0</v>
      </c>
      <c r="X44" s="7">
        <f>2320822.89+186220+76121563.48</f>
        <v>78628606.370000005</v>
      </c>
    </row>
    <row r="45" spans="1:24" ht="45.75" customHeight="1" x14ac:dyDescent="0.25">
      <c r="A45" s="50"/>
      <c r="B45" s="65"/>
      <c r="C45" s="50"/>
      <c r="D45" s="1" t="s">
        <v>332</v>
      </c>
      <c r="E45" s="3">
        <f>E46+E47+E48</f>
        <v>78628606.370000005</v>
      </c>
      <c r="F45" s="3">
        <f>F46+F47+F48</f>
        <v>58599140.060000002</v>
      </c>
      <c r="G45" s="53"/>
      <c r="H45" s="22" t="s">
        <v>428</v>
      </c>
      <c r="I45" s="23" t="s">
        <v>20</v>
      </c>
      <c r="J45" s="24">
        <v>290</v>
      </c>
      <c r="K45" s="25">
        <v>217</v>
      </c>
      <c r="L45" s="3">
        <f>L46+L47+L48</f>
        <v>78628606.370000005</v>
      </c>
      <c r="M45" s="7">
        <f t="shared" si="0"/>
        <v>74.526489486856718</v>
      </c>
      <c r="N45" s="9">
        <f t="shared" si="1"/>
        <v>74.526489486856718</v>
      </c>
      <c r="P45" s="8">
        <v>2179208.65</v>
      </c>
      <c r="W45" s="7">
        <f t="shared" si="2"/>
        <v>78628606.370000005</v>
      </c>
    </row>
    <row r="46" spans="1:24" ht="15" customHeight="1" x14ac:dyDescent="0.25">
      <c r="A46" s="50"/>
      <c r="B46" s="65"/>
      <c r="C46" s="50"/>
      <c r="D46" s="1" t="s">
        <v>13</v>
      </c>
      <c r="E46" s="3">
        <v>78628606.370000005</v>
      </c>
      <c r="F46" s="3">
        <v>58599140.060000002</v>
      </c>
      <c r="G46" s="53"/>
      <c r="H46" s="22"/>
      <c r="I46" s="23"/>
      <c r="J46" s="24"/>
      <c r="K46" s="25"/>
      <c r="L46" s="3">
        <v>78628606.370000005</v>
      </c>
      <c r="M46" s="7">
        <f t="shared" si="0"/>
        <v>74.526489486856718</v>
      </c>
      <c r="N46" s="9">
        <f t="shared" si="1"/>
        <v>74.526489486856718</v>
      </c>
      <c r="P46" s="8">
        <v>23868318.920000002</v>
      </c>
      <c r="W46" s="7">
        <f t="shared" si="2"/>
        <v>78628606.370000005</v>
      </c>
    </row>
    <row r="47" spans="1:24" ht="30" x14ac:dyDescent="0.25">
      <c r="A47" s="50"/>
      <c r="B47" s="65"/>
      <c r="C47" s="50"/>
      <c r="D47" s="1" t="s">
        <v>14</v>
      </c>
      <c r="E47" s="3">
        <v>0</v>
      </c>
      <c r="F47" s="3">
        <v>0</v>
      </c>
      <c r="G47" s="53"/>
      <c r="H47" s="22"/>
      <c r="I47" s="23"/>
      <c r="J47" s="36"/>
      <c r="K47" s="25"/>
      <c r="L47" s="3">
        <v>0</v>
      </c>
      <c r="M47" s="7" t="e">
        <f t="shared" si="0"/>
        <v>#DIV/0!</v>
      </c>
      <c r="N47" s="9" t="e">
        <f t="shared" si="1"/>
        <v>#DIV/0!</v>
      </c>
      <c r="P47" s="8">
        <v>474553</v>
      </c>
      <c r="W47" s="7">
        <f t="shared" si="2"/>
        <v>0</v>
      </c>
    </row>
    <row r="48" spans="1:24" ht="60" x14ac:dyDescent="0.25">
      <c r="A48" s="50"/>
      <c r="B48" s="65"/>
      <c r="C48" s="50"/>
      <c r="D48" s="1" t="s">
        <v>15</v>
      </c>
      <c r="E48" s="3">
        <v>0</v>
      </c>
      <c r="F48" s="3">
        <v>0</v>
      </c>
      <c r="G48" s="53"/>
      <c r="H48" s="22"/>
      <c r="I48" s="4"/>
      <c r="J48" s="24"/>
      <c r="K48" s="25"/>
      <c r="L48" s="3">
        <v>0</v>
      </c>
      <c r="M48" s="7" t="e">
        <f t="shared" si="0"/>
        <v>#DIV/0!</v>
      </c>
      <c r="N48" s="9" t="e">
        <f t="shared" si="1"/>
        <v>#DIV/0!</v>
      </c>
      <c r="P48" s="8">
        <f>P47+P46+P45+P44</f>
        <v>36753152.700000003</v>
      </c>
      <c r="W48" s="7">
        <f t="shared" si="2"/>
        <v>0</v>
      </c>
    </row>
    <row r="49" spans="1:24" ht="30" x14ac:dyDescent="0.25">
      <c r="A49" s="51"/>
      <c r="B49" s="66"/>
      <c r="C49" s="51"/>
      <c r="D49" s="1" t="s">
        <v>16</v>
      </c>
      <c r="E49" s="3">
        <v>400000</v>
      </c>
      <c r="F49" s="3">
        <v>137564.20000000001</v>
      </c>
      <c r="G49" s="54"/>
      <c r="H49" s="22"/>
      <c r="I49" s="4"/>
      <c r="J49" s="24"/>
      <c r="K49" s="25"/>
      <c r="L49" s="3"/>
      <c r="M49" s="7">
        <f t="shared" si="0"/>
        <v>34.39105</v>
      </c>
      <c r="N49" s="9" t="e">
        <f t="shared" si="1"/>
        <v>#DIV/0!</v>
      </c>
      <c r="W49" s="7">
        <f t="shared" si="2"/>
        <v>0</v>
      </c>
    </row>
    <row r="50" spans="1:24" ht="75" x14ac:dyDescent="0.25">
      <c r="A50" s="49" t="s">
        <v>52</v>
      </c>
      <c r="B50" s="64" t="s">
        <v>32</v>
      </c>
      <c r="C50" s="49" t="s">
        <v>10</v>
      </c>
      <c r="D50" s="1" t="s">
        <v>11</v>
      </c>
      <c r="E50" s="2">
        <f>E51+E55</f>
        <v>13817939.84</v>
      </c>
      <c r="F50" s="2">
        <f>F51+F55</f>
        <v>10350000</v>
      </c>
      <c r="G50" s="52" t="s">
        <v>657</v>
      </c>
      <c r="H50" s="22" t="s">
        <v>33</v>
      </c>
      <c r="I50" s="23" t="s">
        <v>24</v>
      </c>
      <c r="J50" s="5">
        <v>100</v>
      </c>
      <c r="K50" s="30">
        <v>100</v>
      </c>
      <c r="L50" s="2">
        <f>L51+L55</f>
        <v>13807939.84</v>
      </c>
      <c r="M50" s="7">
        <f t="shared" si="0"/>
        <v>74.902627452747694</v>
      </c>
      <c r="N50" s="9"/>
      <c r="W50" s="7">
        <f t="shared" si="2"/>
        <v>0</v>
      </c>
      <c r="X50" s="7">
        <v>13807939.84</v>
      </c>
    </row>
    <row r="51" spans="1:24" ht="48.75" customHeight="1" x14ac:dyDescent="0.25">
      <c r="A51" s="50"/>
      <c r="B51" s="65"/>
      <c r="C51" s="50"/>
      <c r="D51" s="1" t="s">
        <v>332</v>
      </c>
      <c r="E51" s="3">
        <f>E52+E53+E54</f>
        <v>13807939.84</v>
      </c>
      <c r="F51" s="3">
        <f>F52+F53+F54</f>
        <v>10350000</v>
      </c>
      <c r="G51" s="53"/>
      <c r="H51" s="22" t="s">
        <v>34</v>
      </c>
      <c r="I51" s="23" t="s">
        <v>24</v>
      </c>
      <c r="J51" s="5">
        <v>100</v>
      </c>
      <c r="K51" s="30">
        <v>100</v>
      </c>
      <c r="L51" s="3">
        <f>L52+L53+L54</f>
        <v>13807939.84</v>
      </c>
      <c r="M51" s="7">
        <f t="shared" si="0"/>
        <v>74.956873508510299</v>
      </c>
      <c r="N51" s="9">
        <f t="shared" si="1"/>
        <v>74.956873508510299</v>
      </c>
      <c r="W51" s="7">
        <f t="shared" si="2"/>
        <v>13807939.84</v>
      </c>
    </row>
    <row r="52" spans="1:24" ht="30.75" customHeight="1" x14ac:dyDescent="0.25">
      <c r="A52" s="50"/>
      <c r="B52" s="65"/>
      <c r="C52" s="50"/>
      <c r="D52" s="1" t="s">
        <v>13</v>
      </c>
      <c r="E52" s="3">
        <v>13807939.84</v>
      </c>
      <c r="F52" s="3">
        <v>10350000</v>
      </c>
      <c r="G52" s="53"/>
      <c r="H52" s="22" t="s">
        <v>18</v>
      </c>
      <c r="I52" s="23" t="s">
        <v>20</v>
      </c>
      <c r="J52" s="24">
        <v>40</v>
      </c>
      <c r="K52" s="25">
        <v>39</v>
      </c>
      <c r="L52" s="3">
        <v>13807939.84</v>
      </c>
      <c r="M52" s="7">
        <f t="shared" si="0"/>
        <v>74.956873508510299</v>
      </c>
      <c r="N52" s="9">
        <f t="shared" si="1"/>
        <v>74.956873508510299</v>
      </c>
      <c r="W52" s="7">
        <f t="shared" si="2"/>
        <v>13807939.84</v>
      </c>
    </row>
    <row r="53" spans="1:24" ht="33.75" customHeight="1" x14ac:dyDescent="0.25">
      <c r="A53" s="50"/>
      <c r="B53" s="65"/>
      <c r="C53" s="50"/>
      <c r="D53" s="1" t="s">
        <v>14</v>
      </c>
      <c r="E53" s="3">
        <v>0</v>
      </c>
      <c r="F53" s="3">
        <v>0</v>
      </c>
      <c r="G53" s="53"/>
      <c r="H53" s="55" t="s">
        <v>470</v>
      </c>
      <c r="I53" s="58" t="s">
        <v>24</v>
      </c>
      <c r="J53" s="70">
        <v>100</v>
      </c>
      <c r="K53" s="46">
        <v>106.5</v>
      </c>
      <c r="L53" s="3">
        <v>0</v>
      </c>
      <c r="M53" s="7" t="e">
        <f t="shared" si="0"/>
        <v>#DIV/0!</v>
      </c>
      <c r="N53" s="9" t="e">
        <f t="shared" si="1"/>
        <v>#DIV/0!</v>
      </c>
      <c r="W53" s="7">
        <f t="shared" si="2"/>
        <v>0</v>
      </c>
    </row>
    <row r="54" spans="1:24" ht="60" x14ac:dyDescent="0.25">
      <c r="A54" s="50"/>
      <c r="B54" s="65"/>
      <c r="C54" s="50"/>
      <c r="D54" s="1" t="s">
        <v>15</v>
      </c>
      <c r="E54" s="3">
        <v>0</v>
      </c>
      <c r="F54" s="3">
        <v>0</v>
      </c>
      <c r="G54" s="53"/>
      <c r="H54" s="57"/>
      <c r="I54" s="60"/>
      <c r="J54" s="72"/>
      <c r="K54" s="48"/>
      <c r="L54" s="3">
        <v>0</v>
      </c>
      <c r="M54" s="7" t="e">
        <f t="shared" si="0"/>
        <v>#DIV/0!</v>
      </c>
      <c r="N54" s="9" t="e">
        <f t="shared" si="1"/>
        <v>#DIV/0!</v>
      </c>
      <c r="W54" s="7">
        <f t="shared" si="2"/>
        <v>0</v>
      </c>
    </row>
    <row r="55" spans="1:24" ht="40.5" customHeight="1" x14ac:dyDescent="0.25">
      <c r="A55" s="51"/>
      <c r="B55" s="66"/>
      <c r="C55" s="51"/>
      <c r="D55" s="1" t="s">
        <v>16</v>
      </c>
      <c r="E55" s="3">
        <v>10000</v>
      </c>
      <c r="F55" s="3">
        <v>0</v>
      </c>
      <c r="G55" s="54"/>
      <c r="H55" s="22"/>
      <c r="I55" s="4"/>
      <c r="J55" s="24"/>
      <c r="K55" s="25"/>
      <c r="L55" s="3"/>
      <c r="M55" s="7">
        <f t="shared" si="0"/>
        <v>0</v>
      </c>
      <c r="N55" s="9" t="e">
        <f t="shared" si="1"/>
        <v>#DIV/0!</v>
      </c>
      <c r="W55" s="7">
        <f t="shared" si="2"/>
        <v>0</v>
      </c>
    </row>
    <row r="56" spans="1:24" ht="30" x14ac:dyDescent="0.25">
      <c r="A56" s="49" t="s">
        <v>53</v>
      </c>
      <c r="B56" s="64" t="s">
        <v>35</v>
      </c>
      <c r="C56" s="49" t="s">
        <v>10</v>
      </c>
      <c r="D56" s="1" t="s">
        <v>11</v>
      </c>
      <c r="E56" s="2">
        <f>E57+E61</f>
        <v>19764645.990000002</v>
      </c>
      <c r="F56" s="2">
        <f>F57+F61</f>
        <v>9524409.9600000009</v>
      </c>
      <c r="G56" s="52" t="s">
        <v>634</v>
      </c>
      <c r="H56" s="22" t="s">
        <v>383</v>
      </c>
      <c r="I56" s="23" t="s">
        <v>24</v>
      </c>
      <c r="J56" s="24">
        <v>2.5</v>
      </c>
      <c r="K56" s="25">
        <v>1.25</v>
      </c>
      <c r="L56" s="2">
        <f>L57+L61</f>
        <v>19764645.990000002</v>
      </c>
      <c r="M56" s="7">
        <f t="shared" si="0"/>
        <v>48.189124990242235</v>
      </c>
      <c r="N56" s="9">
        <f t="shared" si="1"/>
        <v>48.189124990242235</v>
      </c>
      <c r="P56" s="8">
        <v>40063299.859999999</v>
      </c>
      <c r="W56" s="7">
        <f t="shared" si="2"/>
        <v>0</v>
      </c>
      <c r="X56" s="7">
        <v>19764645.989999998</v>
      </c>
    </row>
    <row r="57" spans="1:24" ht="49.5" customHeight="1" x14ac:dyDescent="0.25">
      <c r="A57" s="50"/>
      <c r="B57" s="65"/>
      <c r="C57" s="50"/>
      <c r="D57" s="1" t="s">
        <v>332</v>
      </c>
      <c r="E57" s="3">
        <f>E58+E59+E60</f>
        <v>19764645.990000002</v>
      </c>
      <c r="F57" s="3">
        <f>F58+F59+F60</f>
        <v>9524409.9600000009</v>
      </c>
      <c r="G57" s="53"/>
      <c r="H57" s="22" t="s">
        <v>472</v>
      </c>
      <c r="I57" s="23" t="s">
        <v>431</v>
      </c>
      <c r="J57" s="24">
        <v>1</v>
      </c>
      <c r="K57" s="25">
        <v>1</v>
      </c>
      <c r="L57" s="3">
        <f>L58+L59+L60</f>
        <v>19764645.990000002</v>
      </c>
      <c r="M57" s="7">
        <f t="shared" si="0"/>
        <v>48.189124990242235</v>
      </c>
      <c r="N57" s="9">
        <f t="shared" si="1"/>
        <v>48.189124990242235</v>
      </c>
      <c r="P57" s="8">
        <v>24947365</v>
      </c>
      <c r="W57" s="7">
        <f t="shared" si="2"/>
        <v>19764645.990000002</v>
      </c>
    </row>
    <row r="58" spans="1:24" ht="15" customHeight="1" x14ac:dyDescent="0.25">
      <c r="A58" s="50"/>
      <c r="B58" s="65"/>
      <c r="C58" s="50"/>
      <c r="D58" s="1" t="s">
        <v>13</v>
      </c>
      <c r="E58" s="3">
        <v>19764645.990000002</v>
      </c>
      <c r="F58" s="3">
        <v>9524409.9600000009</v>
      </c>
      <c r="G58" s="53"/>
      <c r="H58" s="55" t="s">
        <v>560</v>
      </c>
      <c r="I58" s="58" t="s">
        <v>431</v>
      </c>
      <c r="J58" s="61">
        <v>1</v>
      </c>
      <c r="K58" s="46">
        <v>1</v>
      </c>
      <c r="L58" s="3">
        <v>19764645.990000002</v>
      </c>
      <c r="M58" s="7">
        <f t="shared" ref="M58:M169" si="6">F58/E58*100</f>
        <v>48.189124990242235</v>
      </c>
      <c r="N58" s="9">
        <f t="shared" ref="N58:N151" si="7">F58/L58*100</f>
        <v>48.189124990242235</v>
      </c>
      <c r="P58" s="8">
        <f>P57+P56</f>
        <v>65010664.859999999</v>
      </c>
      <c r="W58" s="7">
        <f t="shared" si="2"/>
        <v>19764645.990000002</v>
      </c>
    </row>
    <row r="59" spans="1:24" ht="30" x14ac:dyDescent="0.25">
      <c r="A59" s="50"/>
      <c r="B59" s="65"/>
      <c r="C59" s="50"/>
      <c r="D59" s="1" t="s">
        <v>14</v>
      </c>
      <c r="E59" s="3">
        <v>0</v>
      </c>
      <c r="F59" s="3">
        <v>0</v>
      </c>
      <c r="G59" s="53"/>
      <c r="H59" s="57"/>
      <c r="I59" s="60"/>
      <c r="J59" s="63"/>
      <c r="K59" s="48"/>
      <c r="L59" s="3">
        <v>0</v>
      </c>
      <c r="M59" s="7" t="e">
        <f t="shared" si="6"/>
        <v>#DIV/0!</v>
      </c>
      <c r="N59" s="9" t="e">
        <f t="shared" si="7"/>
        <v>#DIV/0!</v>
      </c>
      <c r="W59" s="7">
        <f t="shared" si="2"/>
        <v>0</v>
      </c>
    </row>
    <row r="60" spans="1:24" ht="60" x14ac:dyDescent="0.25">
      <c r="A60" s="50"/>
      <c r="B60" s="65"/>
      <c r="C60" s="50"/>
      <c r="D60" s="1" t="s">
        <v>15</v>
      </c>
      <c r="E60" s="3">
        <v>0</v>
      </c>
      <c r="F60" s="3">
        <v>0</v>
      </c>
      <c r="G60" s="53"/>
      <c r="H60" s="22"/>
      <c r="I60" s="4"/>
      <c r="J60" s="24"/>
      <c r="K60" s="25"/>
      <c r="L60" s="3">
        <v>0</v>
      </c>
      <c r="M60" s="7" t="e">
        <f t="shared" si="6"/>
        <v>#DIV/0!</v>
      </c>
      <c r="N60" s="9" t="e">
        <f t="shared" si="7"/>
        <v>#DIV/0!</v>
      </c>
      <c r="W60" s="7">
        <f t="shared" si="2"/>
        <v>0</v>
      </c>
    </row>
    <row r="61" spans="1:24" ht="30" x14ac:dyDescent="0.25">
      <c r="A61" s="51"/>
      <c r="B61" s="66"/>
      <c r="C61" s="51"/>
      <c r="D61" s="1" t="s">
        <v>16</v>
      </c>
      <c r="E61" s="3">
        <v>0</v>
      </c>
      <c r="F61" s="3">
        <v>0</v>
      </c>
      <c r="G61" s="54"/>
      <c r="H61" s="22"/>
      <c r="I61" s="4"/>
      <c r="J61" s="24"/>
      <c r="K61" s="25"/>
      <c r="L61" s="3">
        <v>0</v>
      </c>
      <c r="M61" s="7" t="e">
        <f t="shared" si="6"/>
        <v>#DIV/0!</v>
      </c>
      <c r="N61" s="9" t="e">
        <f t="shared" si="7"/>
        <v>#DIV/0!</v>
      </c>
      <c r="W61" s="7">
        <f t="shared" si="2"/>
        <v>0</v>
      </c>
    </row>
    <row r="62" spans="1:24" ht="45" customHeight="1" x14ac:dyDescent="0.25">
      <c r="A62" s="49" t="s">
        <v>54</v>
      </c>
      <c r="B62" s="64" t="s">
        <v>36</v>
      </c>
      <c r="C62" s="49" t="s">
        <v>10</v>
      </c>
      <c r="D62" s="1" t="s">
        <v>11</v>
      </c>
      <c r="E62" s="2">
        <f>E63+E67</f>
        <v>865700</v>
      </c>
      <c r="F62" s="2">
        <f>F63+F67</f>
        <v>649275</v>
      </c>
      <c r="G62" s="52" t="s">
        <v>635</v>
      </c>
      <c r="H62" s="22" t="s">
        <v>37</v>
      </c>
      <c r="I62" s="23" t="s">
        <v>20</v>
      </c>
      <c r="J62" s="24">
        <v>2700</v>
      </c>
      <c r="K62" s="25">
        <v>3883</v>
      </c>
      <c r="L62" s="2">
        <f>L63+L67</f>
        <v>0</v>
      </c>
      <c r="M62" s="7">
        <f t="shared" si="6"/>
        <v>75</v>
      </c>
      <c r="N62" s="9" t="e">
        <f t="shared" si="7"/>
        <v>#DIV/0!</v>
      </c>
      <c r="W62" s="7">
        <f t="shared" si="2"/>
        <v>0</v>
      </c>
    </row>
    <row r="63" spans="1:24" ht="45.75" customHeight="1" x14ac:dyDescent="0.25">
      <c r="A63" s="50"/>
      <c r="B63" s="65"/>
      <c r="C63" s="50"/>
      <c r="D63" s="1" t="s">
        <v>332</v>
      </c>
      <c r="E63" s="3">
        <f>E64+E65+E66</f>
        <v>0</v>
      </c>
      <c r="F63" s="3">
        <f>F64+F65+F66</f>
        <v>0</v>
      </c>
      <c r="G63" s="53"/>
      <c r="H63" s="22" t="s">
        <v>38</v>
      </c>
      <c r="I63" s="23" t="s">
        <v>20</v>
      </c>
      <c r="J63" s="24">
        <v>800</v>
      </c>
      <c r="K63" s="25">
        <v>485</v>
      </c>
      <c r="L63" s="3">
        <f>L64+L65+L66</f>
        <v>0</v>
      </c>
      <c r="M63" s="7" t="e">
        <f>F63/E63*100</f>
        <v>#DIV/0!</v>
      </c>
      <c r="N63" s="9" t="e">
        <f t="shared" si="7"/>
        <v>#DIV/0!</v>
      </c>
      <c r="W63" s="7">
        <f t="shared" si="2"/>
        <v>0</v>
      </c>
    </row>
    <row r="64" spans="1:24" ht="30.75" customHeight="1" x14ac:dyDescent="0.25">
      <c r="A64" s="50"/>
      <c r="B64" s="65"/>
      <c r="C64" s="50"/>
      <c r="D64" s="1" t="s">
        <v>13</v>
      </c>
      <c r="E64" s="3">
        <v>0</v>
      </c>
      <c r="F64" s="3">
        <v>0</v>
      </c>
      <c r="G64" s="53"/>
      <c r="H64" s="67" t="s">
        <v>39</v>
      </c>
      <c r="I64" s="58" t="s">
        <v>20</v>
      </c>
      <c r="J64" s="61">
        <v>350</v>
      </c>
      <c r="K64" s="46">
        <v>682</v>
      </c>
      <c r="L64" s="3">
        <v>0</v>
      </c>
      <c r="M64" s="7" t="e">
        <f t="shared" si="6"/>
        <v>#DIV/0!</v>
      </c>
      <c r="N64" s="9" t="e">
        <f t="shared" si="7"/>
        <v>#DIV/0!</v>
      </c>
      <c r="W64" s="7">
        <f t="shared" si="2"/>
        <v>0</v>
      </c>
    </row>
    <row r="65" spans="1:24" ht="30" x14ac:dyDescent="0.25">
      <c r="A65" s="50"/>
      <c r="B65" s="65"/>
      <c r="C65" s="50"/>
      <c r="D65" s="1" t="s">
        <v>14</v>
      </c>
      <c r="E65" s="3">
        <v>0</v>
      </c>
      <c r="F65" s="3">
        <v>0</v>
      </c>
      <c r="G65" s="53"/>
      <c r="H65" s="69"/>
      <c r="I65" s="60"/>
      <c r="J65" s="63"/>
      <c r="K65" s="48"/>
      <c r="L65" s="3">
        <v>0</v>
      </c>
      <c r="M65" s="7" t="e">
        <f t="shared" si="6"/>
        <v>#DIV/0!</v>
      </c>
      <c r="N65" s="9" t="e">
        <f t="shared" si="7"/>
        <v>#DIV/0!</v>
      </c>
      <c r="W65" s="7">
        <f t="shared" si="2"/>
        <v>0</v>
      </c>
    </row>
    <row r="66" spans="1:24" ht="60" x14ac:dyDescent="0.25">
      <c r="A66" s="50"/>
      <c r="B66" s="65"/>
      <c r="C66" s="50"/>
      <c r="D66" s="1" t="s">
        <v>15</v>
      </c>
      <c r="E66" s="3">
        <v>0</v>
      </c>
      <c r="F66" s="3">
        <v>0</v>
      </c>
      <c r="G66" s="53"/>
      <c r="H66" s="22"/>
      <c r="I66" s="4"/>
      <c r="J66" s="24"/>
      <c r="K66" s="25"/>
      <c r="L66" s="3">
        <v>0</v>
      </c>
      <c r="M66" s="7" t="e">
        <f t="shared" si="6"/>
        <v>#DIV/0!</v>
      </c>
      <c r="N66" s="9" t="e">
        <f t="shared" si="7"/>
        <v>#DIV/0!</v>
      </c>
      <c r="W66" s="7">
        <f t="shared" si="2"/>
        <v>0</v>
      </c>
    </row>
    <row r="67" spans="1:24" ht="30" x14ac:dyDescent="0.25">
      <c r="A67" s="51"/>
      <c r="B67" s="66"/>
      <c r="C67" s="51"/>
      <c r="D67" s="1" t="s">
        <v>16</v>
      </c>
      <c r="E67" s="3">
        <v>865700</v>
      </c>
      <c r="F67" s="3">
        <v>649275</v>
      </c>
      <c r="G67" s="54"/>
      <c r="H67" s="22"/>
      <c r="I67" s="4"/>
      <c r="J67" s="24"/>
      <c r="K67" s="25"/>
      <c r="L67" s="3"/>
      <c r="M67" s="7">
        <f t="shared" si="6"/>
        <v>75</v>
      </c>
      <c r="N67" s="9" t="e">
        <f t="shared" si="7"/>
        <v>#DIV/0!</v>
      </c>
      <c r="W67" s="7">
        <f t="shared" si="2"/>
        <v>0</v>
      </c>
    </row>
    <row r="68" spans="1:24" ht="18.75" customHeight="1" x14ac:dyDescent="0.25">
      <c r="A68" s="108" t="s">
        <v>56</v>
      </c>
      <c r="B68" s="112" t="s">
        <v>337</v>
      </c>
      <c r="C68" s="49" t="s">
        <v>10</v>
      </c>
      <c r="D68" s="1" t="s">
        <v>11</v>
      </c>
      <c r="E68" s="3">
        <f>E69+E73</f>
        <v>814585.08</v>
      </c>
      <c r="F68" s="2">
        <f>F69+F73</f>
        <v>308892.59999999998</v>
      </c>
      <c r="G68" s="52" t="s">
        <v>636</v>
      </c>
      <c r="H68" s="67" t="s">
        <v>340</v>
      </c>
      <c r="I68" s="58" t="s">
        <v>20</v>
      </c>
      <c r="J68" s="61">
        <v>16</v>
      </c>
      <c r="K68" s="46">
        <v>46</v>
      </c>
      <c r="L68" s="3">
        <f>L69+L73</f>
        <v>814585.08</v>
      </c>
      <c r="M68" s="7">
        <f t="shared" ref="M68:M115" si="8">F68/E68*100</f>
        <v>37.920237871285337</v>
      </c>
      <c r="N68" s="9">
        <f t="shared" ref="N68:N115" si="9">F68/L68*100</f>
        <v>37.920237871285337</v>
      </c>
      <c r="W68" s="7">
        <f t="shared" si="2"/>
        <v>0</v>
      </c>
      <c r="X68" s="7">
        <f>695724.48+118860.6</f>
        <v>814585.08</v>
      </c>
    </row>
    <row r="69" spans="1:24" ht="51" customHeight="1" x14ac:dyDescent="0.25">
      <c r="A69" s="108"/>
      <c r="B69" s="112"/>
      <c r="C69" s="50"/>
      <c r="D69" s="1" t="s">
        <v>332</v>
      </c>
      <c r="E69" s="3">
        <f>E70+E71+E72</f>
        <v>814585.08</v>
      </c>
      <c r="F69" s="3">
        <f>F70+F71+F72</f>
        <v>308892.59999999998</v>
      </c>
      <c r="G69" s="53"/>
      <c r="H69" s="69"/>
      <c r="I69" s="60"/>
      <c r="J69" s="63"/>
      <c r="K69" s="48"/>
      <c r="L69" s="3">
        <f>L70+L71+L72</f>
        <v>814585.08</v>
      </c>
      <c r="M69" s="7">
        <f t="shared" si="8"/>
        <v>37.920237871285337</v>
      </c>
      <c r="N69" s="9">
        <f t="shared" si="9"/>
        <v>37.920237871285337</v>
      </c>
      <c r="W69" s="7">
        <f t="shared" si="2"/>
        <v>814585.08</v>
      </c>
    </row>
    <row r="70" spans="1:24" ht="15" customHeight="1" x14ac:dyDescent="0.25">
      <c r="A70" s="108"/>
      <c r="B70" s="112"/>
      <c r="C70" s="50"/>
      <c r="D70" s="1" t="s">
        <v>13</v>
      </c>
      <c r="E70" s="3">
        <v>814585.08</v>
      </c>
      <c r="F70" s="3">
        <v>308892.59999999998</v>
      </c>
      <c r="G70" s="53"/>
      <c r="H70" s="22"/>
      <c r="I70" s="4"/>
      <c r="J70" s="24"/>
      <c r="K70" s="25"/>
      <c r="L70" s="3">
        <v>814585.08</v>
      </c>
      <c r="M70" s="7">
        <f t="shared" si="8"/>
        <v>37.920237871285337</v>
      </c>
      <c r="N70" s="9">
        <f t="shared" si="9"/>
        <v>37.920237871285337</v>
      </c>
      <c r="W70" s="7">
        <f t="shared" si="2"/>
        <v>814585.08</v>
      </c>
    </row>
    <row r="71" spans="1:24" ht="62.25" customHeight="1" x14ac:dyDescent="0.25">
      <c r="A71" s="108"/>
      <c r="B71" s="112"/>
      <c r="C71" s="50"/>
      <c r="D71" s="1" t="s">
        <v>14</v>
      </c>
      <c r="E71" s="3">
        <v>0</v>
      </c>
      <c r="F71" s="3">
        <v>0</v>
      </c>
      <c r="G71" s="53"/>
      <c r="H71" s="22"/>
      <c r="I71" s="4"/>
      <c r="J71" s="24"/>
      <c r="K71" s="25"/>
      <c r="L71" s="3">
        <v>0</v>
      </c>
      <c r="M71" s="7" t="e">
        <f t="shared" si="8"/>
        <v>#DIV/0!</v>
      </c>
      <c r="N71" s="9" t="e">
        <f t="shared" si="9"/>
        <v>#DIV/0!</v>
      </c>
      <c r="W71" s="7">
        <f t="shared" ref="W71:W134" si="10">L71-X71</f>
        <v>0</v>
      </c>
    </row>
    <row r="72" spans="1:24" ht="85.5" customHeight="1" x14ac:dyDescent="0.25">
      <c r="A72" s="108"/>
      <c r="B72" s="112"/>
      <c r="C72" s="50"/>
      <c r="D72" s="1" t="s">
        <v>15</v>
      </c>
      <c r="E72" s="3">
        <v>0</v>
      </c>
      <c r="F72" s="3">
        <v>0</v>
      </c>
      <c r="G72" s="53"/>
      <c r="H72" s="22"/>
      <c r="I72" s="4"/>
      <c r="J72" s="24"/>
      <c r="K72" s="25"/>
      <c r="L72" s="3">
        <v>0</v>
      </c>
      <c r="M72" s="7" t="e">
        <f t="shared" si="8"/>
        <v>#DIV/0!</v>
      </c>
      <c r="N72" s="9" t="e">
        <f t="shared" si="9"/>
        <v>#DIV/0!</v>
      </c>
      <c r="W72" s="7">
        <f t="shared" si="10"/>
        <v>0</v>
      </c>
    </row>
    <row r="73" spans="1:24" ht="59.25" customHeight="1" x14ac:dyDescent="0.25">
      <c r="A73" s="108"/>
      <c r="B73" s="112"/>
      <c r="C73" s="51"/>
      <c r="D73" s="1" t="s">
        <v>16</v>
      </c>
      <c r="E73" s="3">
        <v>0</v>
      </c>
      <c r="F73" s="3">
        <v>0</v>
      </c>
      <c r="G73" s="54"/>
      <c r="H73" s="22"/>
      <c r="I73" s="4"/>
      <c r="J73" s="24"/>
      <c r="K73" s="25"/>
      <c r="L73" s="3">
        <v>0</v>
      </c>
      <c r="M73" s="7" t="e">
        <f t="shared" si="8"/>
        <v>#DIV/0!</v>
      </c>
      <c r="N73" s="9" t="e">
        <f t="shared" si="9"/>
        <v>#DIV/0!</v>
      </c>
      <c r="W73" s="7">
        <f t="shared" si="10"/>
        <v>0</v>
      </c>
    </row>
    <row r="74" spans="1:24" ht="18" customHeight="1" x14ac:dyDescent="0.25">
      <c r="A74" s="49" t="s">
        <v>336</v>
      </c>
      <c r="B74" s="109" t="s">
        <v>466</v>
      </c>
      <c r="C74" s="49" t="s">
        <v>10</v>
      </c>
      <c r="D74" s="1" t="s">
        <v>11</v>
      </c>
      <c r="E74" s="3">
        <f>E75+E79</f>
        <v>6357157.7299999995</v>
      </c>
      <c r="F74" s="2">
        <f>F75+F79</f>
        <v>4600700</v>
      </c>
      <c r="G74" s="52" t="s">
        <v>637</v>
      </c>
      <c r="H74" s="22"/>
      <c r="I74" s="4"/>
      <c r="J74" s="24"/>
      <c r="K74" s="25"/>
      <c r="L74" s="3">
        <f>L75+L79</f>
        <v>6357157.7299999995</v>
      </c>
      <c r="M74" s="7">
        <f t="shared" si="8"/>
        <v>72.370392483560423</v>
      </c>
      <c r="N74" s="9">
        <f t="shared" si="9"/>
        <v>72.370392483560423</v>
      </c>
      <c r="W74" s="7">
        <f t="shared" si="10"/>
        <v>0</v>
      </c>
      <c r="X74" s="7">
        <v>6357157.7300000004</v>
      </c>
    </row>
    <row r="75" spans="1:24" ht="84.75" customHeight="1" x14ac:dyDescent="0.25">
      <c r="A75" s="50"/>
      <c r="B75" s="110"/>
      <c r="C75" s="50"/>
      <c r="D75" s="1" t="s">
        <v>332</v>
      </c>
      <c r="E75" s="3">
        <f>E76+E77+E78</f>
        <v>6357157.7299999995</v>
      </c>
      <c r="F75" s="3">
        <f>F76+F77+F78</f>
        <v>4600700</v>
      </c>
      <c r="G75" s="53"/>
      <c r="H75" s="22" t="s">
        <v>429</v>
      </c>
      <c r="I75" s="23" t="s">
        <v>20</v>
      </c>
      <c r="J75" s="24">
        <v>77</v>
      </c>
      <c r="K75" s="25">
        <v>73</v>
      </c>
      <c r="L75" s="3">
        <f>L76+L77+L78</f>
        <v>6357157.7299999995</v>
      </c>
      <c r="M75" s="7">
        <f t="shared" si="8"/>
        <v>72.370392483560423</v>
      </c>
      <c r="N75" s="9">
        <f t="shared" si="9"/>
        <v>72.370392483560423</v>
      </c>
      <c r="W75" s="7">
        <f t="shared" si="10"/>
        <v>6357157.7299999995</v>
      </c>
    </row>
    <row r="76" spans="1:24" ht="59.25" customHeight="1" x14ac:dyDescent="0.25">
      <c r="A76" s="50"/>
      <c r="B76" s="110"/>
      <c r="C76" s="50"/>
      <c r="D76" s="1" t="s">
        <v>13</v>
      </c>
      <c r="E76" s="3">
        <v>6357157.7299999995</v>
      </c>
      <c r="F76" s="3">
        <v>4600700</v>
      </c>
      <c r="G76" s="53"/>
      <c r="H76" s="22" t="s">
        <v>468</v>
      </c>
      <c r="I76" s="23" t="s">
        <v>24</v>
      </c>
      <c r="J76" s="5">
        <v>200</v>
      </c>
      <c r="K76" s="30">
        <v>214.1</v>
      </c>
      <c r="L76" s="3">
        <v>6357157.7299999995</v>
      </c>
      <c r="M76" s="7">
        <f t="shared" si="8"/>
        <v>72.370392483560423</v>
      </c>
      <c r="N76" s="9">
        <f t="shared" si="9"/>
        <v>72.370392483560423</v>
      </c>
      <c r="W76" s="7">
        <f t="shared" si="10"/>
        <v>6357157.7299999995</v>
      </c>
    </row>
    <row r="77" spans="1:24" ht="55.5" customHeight="1" x14ac:dyDescent="0.25">
      <c r="A77" s="50"/>
      <c r="B77" s="110"/>
      <c r="C77" s="50"/>
      <c r="D77" s="1" t="s">
        <v>14</v>
      </c>
      <c r="E77" s="3">
        <v>0</v>
      </c>
      <c r="F77" s="3">
        <v>0</v>
      </c>
      <c r="G77" s="53"/>
      <c r="H77" s="22" t="s">
        <v>469</v>
      </c>
      <c r="I77" s="23" t="s">
        <v>24</v>
      </c>
      <c r="J77" s="5">
        <v>100</v>
      </c>
      <c r="K77" s="25">
        <v>119.1</v>
      </c>
      <c r="L77" s="3">
        <v>0</v>
      </c>
      <c r="M77" s="7" t="e">
        <f t="shared" si="8"/>
        <v>#DIV/0!</v>
      </c>
      <c r="N77" s="9" t="e">
        <f t="shared" si="9"/>
        <v>#DIV/0!</v>
      </c>
      <c r="W77" s="7">
        <f t="shared" si="10"/>
        <v>0</v>
      </c>
    </row>
    <row r="78" spans="1:24" ht="62.25" customHeight="1" x14ac:dyDescent="0.25">
      <c r="A78" s="50"/>
      <c r="B78" s="110"/>
      <c r="C78" s="50"/>
      <c r="D78" s="1" t="s">
        <v>15</v>
      </c>
      <c r="E78" s="3">
        <v>0</v>
      </c>
      <c r="F78" s="3">
        <v>0</v>
      </c>
      <c r="G78" s="53"/>
      <c r="H78" s="22" t="s">
        <v>470</v>
      </c>
      <c r="I78" s="23" t="s">
        <v>24</v>
      </c>
      <c r="J78" s="5">
        <v>100</v>
      </c>
      <c r="K78" s="25">
        <v>106.5</v>
      </c>
      <c r="L78" s="3">
        <v>0</v>
      </c>
      <c r="M78" s="7" t="e">
        <f t="shared" si="8"/>
        <v>#DIV/0!</v>
      </c>
      <c r="N78" s="9" t="e">
        <f t="shared" si="9"/>
        <v>#DIV/0!</v>
      </c>
      <c r="W78" s="7">
        <f t="shared" si="10"/>
        <v>0</v>
      </c>
    </row>
    <row r="79" spans="1:24" ht="62.25" customHeight="1" x14ac:dyDescent="0.25">
      <c r="A79" s="51"/>
      <c r="B79" s="111"/>
      <c r="C79" s="51"/>
      <c r="D79" s="1" t="s">
        <v>16</v>
      </c>
      <c r="E79" s="3">
        <v>0</v>
      </c>
      <c r="F79" s="3">
        <v>0</v>
      </c>
      <c r="G79" s="54"/>
      <c r="H79" s="22"/>
      <c r="I79" s="4"/>
      <c r="J79" s="24"/>
      <c r="K79" s="25"/>
      <c r="L79" s="3">
        <v>0</v>
      </c>
      <c r="M79" s="7" t="e">
        <f t="shared" si="8"/>
        <v>#DIV/0!</v>
      </c>
      <c r="N79" s="9" t="e">
        <f t="shared" si="9"/>
        <v>#DIV/0!</v>
      </c>
      <c r="W79" s="7">
        <f t="shared" si="10"/>
        <v>0</v>
      </c>
    </row>
    <row r="80" spans="1:24" ht="36.75" hidden="1" customHeight="1" outlineLevel="1" x14ac:dyDescent="0.25">
      <c r="A80" s="49" t="s">
        <v>473</v>
      </c>
      <c r="B80" s="109" t="s">
        <v>574</v>
      </c>
      <c r="C80" s="49" t="s">
        <v>10</v>
      </c>
      <c r="D80" s="1" t="s">
        <v>11</v>
      </c>
      <c r="E80" s="3">
        <f>E81+E85</f>
        <v>0</v>
      </c>
      <c r="F80" s="2">
        <f>F81+F85</f>
        <v>0</v>
      </c>
      <c r="G80" s="52" t="s">
        <v>490</v>
      </c>
      <c r="H80" s="55" t="s">
        <v>492</v>
      </c>
      <c r="I80" s="58" t="s">
        <v>431</v>
      </c>
      <c r="J80" s="61">
        <v>1</v>
      </c>
      <c r="K80" s="46"/>
      <c r="L80" s="3">
        <f>L81+L85</f>
        <v>0</v>
      </c>
      <c r="N80" s="9"/>
      <c r="W80" s="7">
        <f t="shared" si="10"/>
        <v>0</v>
      </c>
    </row>
    <row r="81" spans="1:23" ht="36.75" hidden="1" customHeight="1" outlineLevel="1" x14ac:dyDescent="0.25">
      <c r="A81" s="50"/>
      <c r="B81" s="110"/>
      <c r="C81" s="50"/>
      <c r="D81" s="1" t="s">
        <v>332</v>
      </c>
      <c r="E81" s="3">
        <f>E82+E83+E84</f>
        <v>0</v>
      </c>
      <c r="F81" s="3">
        <f>F82+F83+F84</f>
        <v>0</v>
      </c>
      <c r="G81" s="53"/>
      <c r="H81" s="56"/>
      <c r="I81" s="59"/>
      <c r="J81" s="62"/>
      <c r="K81" s="47"/>
      <c r="L81" s="3">
        <f>L82+L83+L84</f>
        <v>0</v>
      </c>
      <c r="N81" s="9"/>
      <c r="W81" s="7">
        <f t="shared" si="10"/>
        <v>0</v>
      </c>
    </row>
    <row r="82" spans="1:23" ht="36.75" hidden="1" customHeight="1" outlineLevel="1" x14ac:dyDescent="0.25">
      <c r="A82" s="50"/>
      <c r="B82" s="110"/>
      <c r="C82" s="50"/>
      <c r="D82" s="1" t="s">
        <v>13</v>
      </c>
      <c r="E82" s="3">
        <v>0</v>
      </c>
      <c r="F82" s="3">
        <v>0</v>
      </c>
      <c r="G82" s="53"/>
      <c r="H82" s="57"/>
      <c r="I82" s="60"/>
      <c r="J82" s="63"/>
      <c r="K82" s="48"/>
      <c r="L82" s="3">
        <v>0</v>
      </c>
      <c r="N82" s="9"/>
      <c r="W82" s="7">
        <f t="shared" si="10"/>
        <v>0</v>
      </c>
    </row>
    <row r="83" spans="1:23" ht="36.75" hidden="1" customHeight="1" outlineLevel="1" x14ac:dyDescent="0.25">
      <c r="A83" s="50"/>
      <c r="B83" s="110"/>
      <c r="C83" s="50"/>
      <c r="D83" s="1" t="s">
        <v>14</v>
      </c>
      <c r="E83" s="3">
        <v>0</v>
      </c>
      <c r="F83" s="3"/>
      <c r="G83" s="53"/>
      <c r="H83" s="22"/>
      <c r="I83" s="23"/>
      <c r="J83" s="6"/>
      <c r="K83" s="25"/>
      <c r="L83" s="3">
        <v>0</v>
      </c>
      <c r="N83" s="9"/>
      <c r="W83" s="7">
        <f t="shared" si="10"/>
        <v>0</v>
      </c>
    </row>
    <row r="84" spans="1:23" ht="36.75" hidden="1" customHeight="1" outlineLevel="1" x14ac:dyDescent="0.25">
      <c r="A84" s="50"/>
      <c r="B84" s="110"/>
      <c r="C84" s="50"/>
      <c r="D84" s="1" t="s">
        <v>15</v>
      </c>
      <c r="E84" s="3">
        <v>0</v>
      </c>
      <c r="F84" s="3">
        <v>0</v>
      </c>
      <c r="G84" s="53"/>
      <c r="H84" s="22"/>
      <c r="I84" s="4"/>
      <c r="J84" s="5"/>
      <c r="K84" s="25"/>
      <c r="L84" s="3">
        <v>0</v>
      </c>
      <c r="N84" s="9"/>
      <c r="W84" s="7">
        <f t="shared" si="10"/>
        <v>0</v>
      </c>
    </row>
    <row r="85" spans="1:23" ht="186" hidden="1" customHeight="1" outlineLevel="1" x14ac:dyDescent="0.25">
      <c r="A85" s="51"/>
      <c r="B85" s="111"/>
      <c r="C85" s="51"/>
      <c r="D85" s="1" t="s">
        <v>16</v>
      </c>
      <c r="E85" s="3">
        <v>0</v>
      </c>
      <c r="F85" s="3">
        <v>0</v>
      </c>
      <c r="G85" s="54"/>
      <c r="H85" s="22"/>
      <c r="I85" s="4"/>
      <c r="J85" s="24"/>
      <c r="K85" s="25"/>
      <c r="L85" s="3">
        <v>0</v>
      </c>
      <c r="N85" s="9"/>
      <c r="W85" s="7">
        <f t="shared" si="10"/>
        <v>0</v>
      </c>
    </row>
    <row r="86" spans="1:23" ht="30" hidden="1" customHeight="1" outlineLevel="1" x14ac:dyDescent="0.25">
      <c r="A86" s="49" t="s">
        <v>491</v>
      </c>
      <c r="B86" s="109" t="s">
        <v>474</v>
      </c>
      <c r="C86" s="49" t="s">
        <v>10</v>
      </c>
      <c r="D86" s="1" t="s">
        <v>11</v>
      </c>
      <c r="E86" s="3">
        <f>E87+E91</f>
        <v>0</v>
      </c>
      <c r="F86" s="2">
        <f>F87+F91</f>
        <v>0</v>
      </c>
      <c r="G86" s="52" t="s">
        <v>490</v>
      </c>
      <c r="H86" s="55" t="s">
        <v>475</v>
      </c>
      <c r="I86" s="58" t="s">
        <v>431</v>
      </c>
      <c r="J86" s="61">
        <v>1</v>
      </c>
      <c r="K86" s="46"/>
      <c r="L86" s="3">
        <f>L87+L91</f>
        <v>0</v>
      </c>
      <c r="N86" s="9"/>
      <c r="W86" s="7">
        <f t="shared" si="10"/>
        <v>0</v>
      </c>
    </row>
    <row r="87" spans="1:23" ht="30" hidden="1" customHeight="1" outlineLevel="1" x14ac:dyDescent="0.25">
      <c r="A87" s="50"/>
      <c r="B87" s="110"/>
      <c r="C87" s="50"/>
      <c r="D87" s="1" t="s">
        <v>332</v>
      </c>
      <c r="E87" s="3">
        <f>E88+E89+E90</f>
        <v>0</v>
      </c>
      <c r="F87" s="3">
        <f>F88+F89+F90</f>
        <v>0</v>
      </c>
      <c r="G87" s="53"/>
      <c r="H87" s="56"/>
      <c r="I87" s="59"/>
      <c r="J87" s="62"/>
      <c r="K87" s="47"/>
      <c r="L87" s="3">
        <f>L88+L89+L90</f>
        <v>0</v>
      </c>
      <c r="N87" s="9"/>
      <c r="W87" s="7">
        <f t="shared" si="10"/>
        <v>0</v>
      </c>
    </row>
    <row r="88" spans="1:23" ht="30" hidden="1" customHeight="1" outlineLevel="1" x14ac:dyDescent="0.25">
      <c r="A88" s="50"/>
      <c r="B88" s="110"/>
      <c r="C88" s="50"/>
      <c r="D88" s="1" t="s">
        <v>13</v>
      </c>
      <c r="E88" s="3">
        <v>0</v>
      </c>
      <c r="F88" s="3">
        <v>0</v>
      </c>
      <c r="G88" s="53"/>
      <c r="H88" s="57"/>
      <c r="I88" s="60"/>
      <c r="J88" s="63"/>
      <c r="K88" s="48"/>
      <c r="L88" s="3">
        <v>0</v>
      </c>
      <c r="N88" s="9"/>
      <c r="W88" s="7">
        <f t="shared" si="10"/>
        <v>0</v>
      </c>
    </row>
    <row r="89" spans="1:23" ht="30" hidden="1" customHeight="1" outlineLevel="1" x14ac:dyDescent="0.25">
      <c r="A89" s="50"/>
      <c r="B89" s="110"/>
      <c r="C89" s="50"/>
      <c r="D89" s="1" t="s">
        <v>14</v>
      </c>
      <c r="E89" s="3">
        <v>0</v>
      </c>
      <c r="F89" s="3">
        <v>0</v>
      </c>
      <c r="G89" s="53"/>
      <c r="H89" s="22"/>
      <c r="I89" s="23"/>
      <c r="J89" s="6"/>
      <c r="K89" s="25"/>
      <c r="L89" s="3">
        <v>0</v>
      </c>
      <c r="N89" s="9"/>
      <c r="W89" s="7">
        <f t="shared" si="10"/>
        <v>0</v>
      </c>
    </row>
    <row r="90" spans="1:23" ht="30" hidden="1" customHeight="1" outlineLevel="1" x14ac:dyDescent="0.25">
      <c r="A90" s="50"/>
      <c r="B90" s="110"/>
      <c r="C90" s="50"/>
      <c r="D90" s="1" t="s">
        <v>15</v>
      </c>
      <c r="E90" s="3">
        <v>0</v>
      </c>
      <c r="F90" s="3">
        <v>0</v>
      </c>
      <c r="G90" s="53"/>
      <c r="H90" s="22"/>
      <c r="I90" s="4"/>
      <c r="J90" s="5"/>
      <c r="K90" s="25"/>
      <c r="L90" s="3">
        <v>0</v>
      </c>
      <c r="N90" s="9"/>
      <c r="W90" s="7">
        <f t="shared" si="10"/>
        <v>0</v>
      </c>
    </row>
    <row r="91" spans="1:23" ht="30" hidden="1" customHeight="1" outlineLevel="1" x14ac:dyDescent="0.25">
      <c r="A91" s="51"/>
      <c r="B91" s="111"/>
      <c r="C91" s="51"/>
      <c r="D91" s="1" t="s">
        <v>16</v>
      </c>
      <c r="E91" s="3">
        <v>0</v>
      </c>
      <c r="F91" s="3">
        <v>0</v>
      </c>
      <c r="G91" s="54"/>
      <c r="H91" s="22"/>
      <c r="I91" s="4"/>
      <c r="J91" s="24"/>
      <c r="K91" s="25"/>
      <c r="L91" s="3">
        <v>0</v>
      </c>
      <c r="N91" s="9"/>
      <c r="W91" s="7">
        <f t="shared" si="10"/>
        <v>0</v>
      </c>
    </row>
    <row r="92" spans="1:23" ht="30" hidden="1" customHeight="1" outlineLevel="1" collapsed="1" x14ac:dyDescent="0.25">
      <c r="A92" s="49" t="s">
        <v>417</v>
      </c>
      <c r="B92" s="109" t="s">
        <v>418</v>
      </c>
      <c r="C92" s="49" t="s">
        <v>10</v>
      </c>
      <c r="D92" s="1" t="s">
        <v>11</v>
      </c>
      <c r="E92" s="2">
        <f t="shared" ref="E92" si="11">E93+E97</f>
        <v>0</v>
      </c>
      <c r="F92" s="2">
        <f t="shared" ref="F92" si="12">F93+F97</f>
        <v>0</v>
      </c>
      <c r="G92" s="52" t="s">
        <v>488</v>
      </c>
      <c r="H92" s="22"/>
      <c r="I92" s="4"/>
      <c r="J92" s="24"/>
      <c r="K92" s="25"/>
      <c r="L92" s="2">
        <f t="shared" ref="L92" si="13">L93+L97</f>
        <v>0</v>
      </c>
      <c r="M92" s="7" t="e">
        <f t="shared" si="8"/>
        <v>#DIV/0!</v>
      </c>
      <c r="N92" s="9" t="e">
        <f t="shared" si="9"/>
        <v>#DIV/0!</v>
      </c>
      <c r="W92" s="7">
        <f t="shared" si="10"/>
        <v>0</v>
      </c>
    </row>
    <row r="93" spans="1:23" ht="30" hidden="1" customHeight="1" outlineLevel="1" x14ac:dyDescent="0.25">
      <c r="A93" s="50"/>
      <c r="B93" s="110"/>
      <c r="C93" s="50"/>
      <c r="D93" s="1" t="s">
        <v>332</v>
      </c>
      <c r="E93" s="3">
        <f t="shared" ref="E93" si="14">E94+E95+E96</f>
        <v>0</v>
      </c>
      <c r="F93" s="3">
        <f t="shared" ref="F93" si="15">F94+F95+F96</f>
        <v>0</v>
      </c>
      <c r="G93" s="53"/>
      <c r="H93" s="22"/>
      <c r="I93" s="23"/>
      <c r="J93" s="24"/>
      <c r="K93" s="25"/>
      <c r="L93" s="3">
        <f t="shared" ref="L93" si="16">L94+L95+L96</f>
        <v>0</v>
      </c>
      <c r="M93" s="7" t="e">
        <f t="shared" si="8"/>
        <v>#DIV/0!</v>
      </c>
      <c r="N93" s="9" t="e">
        <f t="shared" si="9"/>
        <v>#DIV/0!</v>
      </c>
      <c r="W93" s="7">
        <f t="shared" si="10"/>
        <v>0</v>
      </c>
    </row>
    <row r="94" spans="1:23" ht="30" hidden="1" customHeight="1" outlineLevel="1" x14ac:dyDescent="0.25">
      <c r="A94" s="50"/>
      <c r="B94" s="110"/>
      <c r="C94" s="50"/>
      <c r="D94" s="1" t="s">
        <v>13</v>
      </c>
      <c r="E94" s="3">
        <v>0</v>
      </c>
      <c r="F94" s="3"/>
      <c r="G94" s="53"/>
      <c r="H94" s="22"/>
      <c r="I94" s="4"/>
      <c r="J94" s="24"/>
      <c r="K94" s="25"/>
      <c r="L94" s="3">
        <v>0</v>
      </c>
      <c r="M94" s="7" t="e">
        <f t="shared" si="8"/>
        <v>#DIV/0!</v>
      </c>
      <c r="N94" s="9" t="e">
        <f t="shared" si="9"/>
        <v>#DIV/0!</v>
      </c>
      <c r="W94" s="7">
        <f t="shared" si="10"/>
        <v>0</v>
      </c>
    </row>
    <row r="95" spans="1:23" ht="30" hidden="1" customHeight="1" outlineLevel="1" x14ac:dyDescent="0.25">
      <c r="A95" s="50"/>
      <c r="B95" s="110"/>
      <c r="C95" s="50"/>
      <c r="D95" s="1" t="s">
        <v>14</v>
      </c>
      <c r="E95" s="3">
        <f t="shared" ref="E95:E96" si="17">E101+E107+E113</f>
        <v>0</v>
      </c>
      <c r="F95" s="3">
        <v>0</v>
      </c>
      <c r="G95" s="53"/>
      <c r="H95" s="22"/>
      <c r="I95" s="4"/>
      <c r="J95" s="24"/>
      <c r="K95" s="25"/>
      <c r="L95" s="3">
        <f t="shared" ref="L95:L96" si="18">L101+L107+L113</f>
        <v>0</v>
      </c>
      <c r="M95" s="7" t="e">
        <f t="shared" si="8"/>
        <v>#DIV/0!</v>
      </c>
      <c r="N95" s="9" t="e">
        <f t="shared" si="9"/>
        <v>#DIV/0!</v>
      </c>
      <c r="W95" s="7">
        <f t="shared" si="10"/>
        <v>0</v>
      </c>
    </row>
    <row r="96" spans="1:23" ht="70.5" hidden="1" customHeight="1" outlineLevel="1" x14ac:dyDescent="0.25">
      <c r="A96" s="50"/>
      <c r="B96" s="110"/>
      <c r="C96" s="50"/>
      <c r="D96" s="1" t="s">
        <v>15</v>
      </c>
      <c r="E96" s="3">
        <f t="shared" si="17"/>
        <v>0</v>
      </c>
      <c r="F96" s="3">
        <v>0</v>
      </c>
      <c r="G96" s="53"/>
      <c r="H96" s="22"/>
      <c r="I96" s="4"/>
      <c r="J96" s="24"/>
      <c r="K96" s="25"/>
      <c r="L96" s="3">
        <f t="shared" si="18"/>
        <v>0</v>
      </c>
      <c r="M96" s="7" t="e">
        <f t="shared" si="8"/>
        <v>#DIV/0!</v>
      </c>
      <c r="N96" s="9" t="e">
        <f t="shared" si="9"/>
        <v>#DIV/0!</v>
      </c>
      <c r="W96" s="7">
        <f t="shared" si="10"/>
        <v>0</v>
      </c>
    </row>
    <row r="97" spans="1:23" ht="30" hidden="1" customHeight="1" outlineLevel="1" x14ac:dyDescent="0.25">
      <c r="A97" s="51"/>
      <c r="B97" s="111"/>
      <c r="C97" s="51"/>
      <c r="D97" s="1" t="s">
        <v>16</v>
      </c>
      <c r="E97" s="3">
        <f>E103+E109+E115</f>
        <v>0</v>
      </c>
      <c r="F97" s="3">
        <v>0</v>
      </c>
      <c r="G97" s="54"/>
      <c r="H97" s="22"/>
      <c r="I97" s="4"/>
      <c r="J97" s="24"/>
      <c r="K97" s="25"/>
      <c r="L97" s="3">
        <f>L103+L109+L115</f>
        <v>0</v>
      </c>
      <c r="M97" s="7" t="e">
        <f t="shared" si="8"/>
        <v>#DIV/0!</v>
      </c>
      <c r="N97" s="9" t="e">
        <f t="shared" si="9"/>
        <v>#DIV/0!</v>
      </c>
      <c r="W97" s="7">
        <f t="shared" si="10"/>
        <v>0</v>
      </c>
    </row>
    <row r="98" spans="1:23" ht="30" hidden="1" customHeight="1" outlineLevel="2" x14ac:dyDescent="0.25">
      <c r="A98" s="49" t="s">
        <v>419</v>
      </c>
      <c r="B98" s="109" t="s">
        <v>420</v>
      </c>
      <c r="C98" s="49" t="s">
        <v>10</v>
      </c>
      <c r="D98" s="1" t="s">
        <v>11</v>
      </c>
      <c r="E98" s="3">
        <f t="shared" ref="E98" si="19">E99+E103</f>
        <v>0</v>
      </c>
      <c r="F98" s="2">
        <f t="shared" ref="F98" si="20">F99+F103</f>
        <v>0</v>
      </c>
      <c r="G98" s="52" t="s">
        <v>461</v>
      </c>
      <c r="H98" s="22"/>
      <c r="I98" s="4"/>
      <c r="J98" s="24"/>
      <c r="K98" s="25"/>
      <c r="L98" s="3">
        <f t="shared" ref="L98" si="21">L99+L103</f>
        <v>0</v>
      </c>
      <c r="M98" s="7" t="e">
        <f t="shared" si="8"/>
        <v>#DIV/0!</v>
      </c>
      <c r="N98" s="9" t="e">
        <f t="shared" si="9"/>
        <v>#DIV/0!</v>
      </c>
      <c r="W98" s="7">
        <f t="shared" si="10"/>
        <v>0</v>
      </c>
    </row>
    <row r="99" spans="1:23" ht="30" hidden="1" customHeight="1" outlineLevel="2" x14ac:dyDescent="0.25">
      <c r="A99" s="50"/>
      <c r="B99" s="110"/>
      <c r="C99" s="50"/>
      <c r="D99" s="1" t="s">
        <v>332</v>
      </c>
      <c r="E99" s="3">
        <f t="shared" ref="E99" si="22">E100+E101+E102</f>
        <v>0</v>
      </c>
      <c r="F99" s="3">
        <f t="shared" ref="F99" si="23">F100+F101+F102</f>
        <v>0</v>
      </c>
      <c r="G99" s="53"/>
      <c r="H99" s="22" t="s">
        <v>430</v>
      </c>
      <c r="I99" s="23" t="s">
        <v>431</v>
      </c>
      <c r="J99" s="24"/>
      <c r="K99" s="25"/>
      <c r="L99" s="3">
        <f t="shared" ref="L99" si="24">L100+L101+L102</f>
        <v>0</v>
      </c>
      <c r="M99" s="7" t="e">
        <f t="shared" si="8"/>
        <v>#DIV/0!</v>
      </c>
      <c r="N99" s="9" t="e">
        <f t="shared" si="9"/>
        <v>#DIV/0!</v>
      </c>
      <c r="W99" s="7">
        <f t="shared" si="10"/>
        <v>0</v>
      </c>
    </row>
    <row r="100" spans="1:23" ht="30" hidden="1" customHeight="1" outlineLevel="2" x14ac:dyDescent="0.25">
      <c r="A100" s="50"/>
      <c r="B100" s="110"/>
      <c r="C100" s="50"/>
      <c r="D100" s="1" t="s">
        <v>13</v>
      </c>
      <c r="E100" s="3">
        <v>0</v>
      </c>
      <c r="F100" s="3">
        <v>0</v>
      </c>
      <c r="G100" s="53"/>
      <c r="H100" s="22"/>
      <c r="I100" s="4"/>
      <c r="J100" s="24"/>
      <c r="K100" s="25"/>
      <c r="L100" s="3">
        <v>0</v>
      </c>
      <c r="M100" s="7" t="e">
        <f t="shared" si="8"/>
        <v>#DIV/0!</v>
      </c>
      <c r="N100" s="9" t="e">
        <f t="shared" si="9"/>
        <v>#DIV/0!</v>
      </c>
      <c r="W100" s="7">
        <f t="shared" si="10"/>
        <v>0</v>
      </c>
    </row>
    <row r="101" spans="1:23" ht="30" hidden="1" customHeight="1" outlineLevel="2" x14ac:dyDescent="0.25">
      <c r="A101" s="50"/>
      <c r="B101" s="110"/>
      <c r="C101" s="50"/>
      <c r="D101" s="1" t="s">
        <v>14</v>
      </c>
      <c r="E101" s="3"/>
      <c r="F101" s="3">
        <v>0</v>
      </c>
      <c r="G101" s="53"/>
      <c r="H101" s="22"/>
      <c r="I101" s="4"/>
      <c r="J101" s="24"/>
      <c r="K101" s="25"/>
      <c r="L101" s="3"/>
      <c r="M101" s="7" t="e">
        <f t="shared" si="8"/>
        <v>#DIV/0!</v>
      </c>
      <c r="N101" s="9" t="e">
        <f t="shared" si="9"/>
        <v>#DIV/0!</v>
      </c>
      <c r="W101" s="7">
        <f t="shared" si="10"/>
        <v>0</v>
      </c>
    </row>
    <row r="102" spans="1:23" ht="30" hidden="1" customHeight="1" outlineLevel="2" x14ac:dyDescent="0.25">
      <c r="A102" s="50"/>
      <c r="B102" s="110"/>
      <c r="C102" s="50"/>
      <c r="D102" s="1" t="s">
        <v>15</v>
      </c>
      <c r="E102" s="3">
        <v>0</v>
      </c>
      <c r="F102" s="3">
        <v>0</v>
      </c>
      <c r="G102" s="53"/>
      <c r="H102" s="22"/>
      <c r="I102" s="4"/>
      <c r="J102" s="24"/>
      <c r="K102" s="25"/>
      <c r="L102" s="3">
        <v>0</v>
      </c>
      <c r="M102" s="7" t="e">
        <f t="shared" si="8"/>
        <v>#DIV/0!</v>
      </c>
      <c r="N102" s="9" t="e">
        <f t="shared" si="9"/>
        <v>#DIV/0!</v>
      </c>
      <c r="W102" s="7">
        <f t="shared" si="10"/>
        <v>0</v>
      </c>
    </row>
    <row r="103" spans="1:23" ht="30" hidden="1" customHeight="1" outlineLevel="2" x14ac:dyDescent="0.25">
      <c r="A103" s="51"/>
      <c r="B103" s="111"/>
      <c r="C103" s="51"/>
      <c r="D103" s="1" t="s">
        <v>16</v>
      </c>
      <c r="E103" s="3">
        <v>0</v>
      </c>
      <c r="F103" s="3">
        <v>0</v>
      </c>
      <c r="G103" s="54"/>
      <c r="H103" s="22"/>
      <c r="I103" s="4"/>
      <c r="J103" s="24"/>
      <c r="K103" s="25"/>
      <c r="L103" s="3">
        <v>0</v>
      </c>
      <c r="M103" s="7" t="e">
        <f t="shared" si="8"/>
        <v>#DIV/0!</v>
      </c>
      <c r="N103" s="9" t="e">
        <f t="shared" si="9"/>
        <v>#DIV/0!</v>
      </c>
      <c r="W103" s="7">
        <f t="shared" si="10"/>
        <v>0</v>
      </c>
    </row>
    <row r="104" spans="1:23" ht="30" hidden="1" customHeight="1" outlineLevel="2" x14ac:dyDescent="0.25">
      <c r="A104" s="49" t="s">
        <v>421</v>
      </c>
      <c r="B104" s="109" t="s">
        <v>422</v>
      </c>
      <c r="C104" s="49" t="s">
        <v>10</v>
      </c>
      <c r="D104" s="1" t="s">
        <v>11</v>
      </c>
      <c r="E104" s="3">
        <f t="shared" ref="E104" si="25">E105+E109</f>
        <v>0</v>
      </c>
      <c r="F104" s="2">
        <f t="shared" ref="F104" si="26">F105+F109</f>
        <v>0</v>
      </c>
      <c r="G104" s="52" t="s">
        <v>461</v>
      </c>
      <c r="H104" s="22"/>
      <c r="I104" s="4"/>
      <c r="J104" s="24"/>
      <c r="K104" s="25"/>
      <c r="L104" s="3">
        <f t="shared" ref="L104" si="27">L105+L109</f>
        <v>0</v>
      </c>
      <c r="M104" s="7" t="e">
        <f t="shared" si="8"/>
        <v>#DIV/0!</v>
      </c>
      <c r="N104" s="9" t="e">
        <f t="shared" si="9"/>
        <v>#DIV/0!</v>
      </c>
      <c r="W104" s="7">
        <f t="shared" si="10"/>
        <v>0</v>
      </c>
    </row>
    <row r="105" spans="1:23" ht="30" hidden="1" customHeight="1" outlineLevel="2" x14ac:dyDescent="0.25">
      <c r="A105" s="50"/>
      <c r="B105" s="110"/>
      <c r="C105" s="50"/>
      <c r="D105" s="1" t="s">
        <v>332</v>
      </c>
      <c r="E105" s="3">
        <f t="shared" ref="E105" si="28">E106+E107+E108</f>
        <v>0</v>
      </c>
      <c r="F105" s="3">
        <f t="shared" ref="F105" si="29">F106+F107+F108</f>
        <v>0</v>
      </c>
      <c r="G105" s="53"/>
      <c r="H105" s="55" t="s">
        <v>432</v>
      </c>
      <c r="I105" s="58"/>
      <c r="J105" s="61"/>
      <c r="K105" s="46"/>
      <c r="L105" s="3">
        <f t="shared" ref="L105" si="30">L106+L107+L108</f>
        <v>0</v>
      </c>
      <c r="M105" s="7" t="e">
        <f t="shared" si="8"/>
        <v>#DIV/0!</v>
      </c>
      <c r="N105" s="9" t="e">
        <f t="shared" si="9"/>
        <v>#DIV/0!</v>
      </c>
      <c r="W105" s="7">
        <f t="shared" si="10"/>
        <v>0</v>
      </c>
    </row>
    <row r="106" spans="1:23" ht="30" hidden="1" customHeight="1" outlineLevel="2" x14ac:dyDescent="0.25">
      <c r="A106" s="50"/>
      <c r="B106" s="110"/>
      <c r="C106" s="50"/>
      <c r="D106" s="1" t="s">
        <v>13</v>
      </c>
      <c r="E106" s="3"/>
      <c r="F106" s="3">
        <v>0</v>
      </c>
      <c r="G106" s="53"/>
      <c r="H106" s="57"/>
      <c r="I106" s="60"/>
      <c r="J106" s="63"/>
      <c r="K106" s="48"/>
      <c r="L106" s="3"/>
      <c r="M106" s="7" t="e">
        <f t="shared" si="8"/>
        <v>#DIV/0!</v>
      </c>
      <c r="N106" s="9" t="e">
        <f t="shared" si="9"/>
        <v>#DIV/0!</v>
      </c>
      <c r="W106" s="7">
        <f t="shared" si="10"/>
        <v>0</v>
      </c>
    </row>
    <row r="107" spans="1:23" ht="30" hidden="1" customHeight="1" outlineLevel="2" x14ac:dyDescent="0.25">
      <c r="A107" s="50"/>
      <c r="B107" s="110"/>
      <c r="C107" s="50"/>
      <c r="D107" s="1" t="s">
        <v>14</v>
      </c>
      <c r="E107" s="3">
        <v>0</v>
      </c>
      <c r="F107" s="3">
        <v>0</v>
      </c>
      <c r="G107" s="53"/>
      <c r="H107" s="22"/>
      <c r="I107" s="4"/>
      <c r="J107" s="24"/>
      <c r="K107" s="25"/>
      <c r="L107" s="3">
        <v>0</v>
      </c>
      <c r="M107" s="7" t="e">
        <f t="shared" si="8"/>
        <v>#DIV/0!</v>
      </c>
      <c r="N107" s="9" t="e">
        <f t="shared" si="9"/>
        <v>#DIV/0!</v>
      </c>
      <c r="W107" s="7">
        <f t="shared" si="10"/>
        <v>0</v>
      </c>
    </row>
    <row r="108" spans="1:23" ht="30" hidden="1" customHeight="1" outlineLevel="2" x14ac:dyDescent="0.25">
      <c r="A108" s="50"/>
      <c r="B108" s="110"/>
      <c r="C108" s="50"/>
      <c r="D108" s="1" t="s">
        <v>15</v>
      </c>
      <c r="E108" s="3">
        <v>0</v>
      </c>
      <c r="F108" s="3">
        <v>0</v>
      </c>
      <c r="G108" s="53"/>
      <c r="H108" s="22"/>
      <c r="I108" s="4"/>
      <c r="J108" s="24"/>
      <c r="K108" s="25"/>
      <c r="L108" s="3">
        <v>0</v>
      </c>
      <c r="M108" s="7" t="e">
        <f t="shared" si="8"/>
        <v>#DIV/0!</v>
      </c>
      <c r="N108" s="9" t="e">
        <f t="shared" si="9"/>
        <v>#DIV/0!</v>
      </c>
      <c r="W108" s="7">
        <f t="shared" si="10"/>
        <v>0</v>
      </c>
    </row>
    <row r="109" spans="1:23" ht="30" hidden="1" customHeight="1" outlineLevel="2" x14ac:dyDescent="0.25">
      <c r="A109" s="51"/>
      <c r="B109" s="111"/>
      <c r="C109" s="51"/>
      <c r="D109" s="1" t="s">
        <v>16</v>
      </c>
      <c r="E109" s="3">
        <v>0</v>
      </c>
      <c r="F109" s="3">
        <v>0</v>
      </c>
      <c r="G109" s="54"/>
      <c r="H109" s="22"/>
      <c r="I109" s="4"/>
      <c r="J109" s="24"/>
      <c r="K109" s="25"/>
      <c r="L109" s="3">
        <v>0</v>
      </c>
      <c r="M109" s="7" t="e">
        <f t="shared" si="8"/>
        <v>#DIV/0!</v>
      </c>
      <c r="N109" s="9" t="e">
        <f t="shared" si="9"/>
        <v>#DIV/0!</v>
      </c>
      <c r="W109" s="7">
        <f t="shared" si="10"/>
        <v>0</v>
      </c>
    </row>
    <row r="110" spans="1:23" ht="15" hidden="1" customHeight="1" outlineLevel="1" x14ac:dyDescent="0.25">
      <c r="A110" s="49" t="s">
        <v>419</v>
      </c>
      <c r="B110" s="109" t="s">
        <v>423</v>
      </c>
      <c r="C110" s="49" t="s">
        <v>10</v>
      </c>
      <c r="D110" s="1" t="s">
        <v>11</v>
      </c>
      <c r="E110" s="3">
        <f>E111+E115</f>
        <v>509090.14</v>
      </c>
      <c r="F110" s="2">
        <f>F111+F115</f>
        <v>0</v>
      </c>
      <c r="G110" s="52" t="s">
        <v>489</v>
      </c>
      <c r="H110" s="67" t="s">
        <v>432</v>
      </c>
      <c r="I110" s="58" t="s">
        <v>431</v>
      </c>
      <c r="J110" s="61">
        <v>1</v>
      </c>
      <c r="K110" s="46"/>
      <c r="L110" s="3">
        <f>L111+L115</f>
        <v>509090.14</v>
      </c>
      <c r="M110" s="7">
        <f t="shared" si="8"/>
        <v>0</v>
      </c>
      <c r="N110" s="9">
        <f t="shared" si="9"/>
        <v>0</v>
      </c>
      <c r="W110" s="7">
        <f t="shared" si="10"/>
        <v>509090.14</v>
      </c>
    </row>
    <row r="111" spans="1:23" ht="60" hidden="1" customHeight="1" outlineLevel="1" x14ac:dyDescent="0.25">
      <c r="A111" s="50"/>
      <c r="B111" s="110"/>
      <c r="C111" s="50"/>
      <c r="D111" s="1" t="s">
        <v>332</v>
      </c>
      <c r="E111" s="3">
        <f>E112+E113+E114</f>
        <v>509090.14</v>
      </c>
      <c r="F111" s="3">
        <f>F112+F113+F114</f>
        <v>0</v>
      </c>
      <c r="G111" s="53"/>
      <c r="H111" s="68"/>
      <c r="I111" s="59"/>
      <c r="J111" s="62"/>
      <c r="K111" s="47"/>
      <c r="L111" s="3">
        <f>L112+L113+L114</f>
        <v>509090.14</v>
      </c>
      <c r="M111" s="7">
        <f t="shared" si="8"/>
        <v>0</v>
      </c>
      <c r="N111" s="9">
        <f t="shared" si="9"/>
        <v>0</v>
      </c>
      <c r="W111" s="7">
        <f t="shared" si="10"/>
        <v>509090.14</v>
      </c>
    </row>
    <row r="112" spans="1:23" ht="17.25" hidden="1" customHeight="1" outlineLevel="1" x14ac:dyDescent="0.25">
      <c r="A112" s="50"/>
      <c r="B112" s="110"/>
      <c r="C112" s="50"/>
      <c r="D112" s="1" t="s">
        <v>13</v>
      </c>
      <c r="E112" s="3">
        <v>509090.14</v>
      </c>
      <c r="F112" s="3"/>
      <c r="G112" s="53"/>
      <c r="H112" s="69"/>
      <c r="I112" s="60"/>
      <c r="J112" s="63"/>
      <c r="K112" s="48"/>
      <c r="L112" s="3">
        <v>509090.14</v>
      </c>
      <c r="M112" s="7">
        <f t="shared" si="8"/>
        <v>0</v>
      </c>
      <c r="N112" s="9">
        <f t="shared" si="9"/>
        <v>0</v>
      </c>
      <c r="W112" s="7">
        <f t="shared" si="10"/>
        <v>509090.14</v>
      </c>
    </row>
    <row r="113" spans="1:24" ht="30" hidden="1" customHeight="1" outlineLevel="1" x14ac:dyDescent="0.25">
      <c r="A113" s="50"/>
      <c r="B113" s="110"/>
      <c r="C113" s="50"/>
      <c r="D113" s="1" t="s">
        <v>14</v>
      </c>
      <c r="E113" s="3">
        <v>0</v>
      </c>
      <c r="F113" s="3">
        <v>0</v>
      </c>
      <c r="G113" s="53"/>
      <c r="H113" s="22"/>
      <c r="I113" s="23"/>
      <c r="J113" s="24"/>
      <c r="K113" s="25"/>
      <c r="L113" s="3">
        <v>0</v>
      </c>
      <c r="M113" s="7" t="e">
        <f t="shared" si="8"/>
        <v>#DIV/0!</v>
      </c>
      <c r="N113" s="9" t="e">
        <f t="shared" si="9"/>
        <v>#DIV/0!</v>
      </c>
      <c r="W113" s="7">
        <f t="shared" si="10"/>
        <v>0</v>
      </c>
    </row>
    <row r="114" spans="1:24" ht="61.5" hidden="1" customHeight="1" outlineLevel="1" x14ac:dyDescent="0.25">
      <c r="A114" s="50"/>
      <c r="B114" s="110"/>
      <c r="C114" s="50"/>
      <c r="D114" s="1" t="s">
        <v>15</v>
      </c>
      <c r="E114" s="3">
        <v>0</v>
      </c>
      <c r="F114" s="3">
        <v>0</v>
      </c>
      <c r="G114" s="53"/>
      <c r="H114" s="22"/>
      <c r="I114" s="4"/>
      <c r="J114" s="24"/>
      <c r="K114" s="25"/>
      <c r="L114" s="3">
        <v>0</v>
      </c>
      <c r="M114" s="7" t="e">
        <f t="shared" si="8"/>
        <v>#DIV/0!</v>
      </c>
      <c r="N114" s="9" t="e">
        <f t="shared" si="9"/>
        <v>#DIV/0!</v>
      </c>
      <c r="W114" s="7">
        <f t="shared" si="10"/>
        <v>0</v>
      </c>
    </row>
    <row r="115" spans="1:24" ht="30" hidden="1" outlineLevel="1" x14ac:dyDescent="0.25">
      <c r="A115" s="51"/>
      <c r="B115" s="111"/>
      <c r="C115" s="51"/>
      <c r="D115" s="1" t="s">
        <v>16</v>
      </c>
      <c r="E115" s="3">
        <v>0</v>
      </c>
      <c r="F115" s="3">
        <v>0</v>
      </c>
      <c r="G115" s="54"/>
      <c r="H115" s="22"/>
      <c r="I115" s="4"/>
      <c r="J115" s="24"/>
      <c r="K115" s="25"/>
      <c r="L115" s="3">
        <v>0</v>
      </c>
      <c r="M115" s="7" t="e">
        <f t="shared" si="8"/>
        <v>#DIV/0!</v>
      </c>
      <c r="N115" s="9" t="e">
        <f t="shared" si="9"/>
        <v>#DIV/0!</v>
      </c>
      <c r="W115" s="7">
        <f t="shared" si="10"/>
        <v>0</v>
      </c>
    </row>
    <row r="116" spans="1:24" collapsed="1" x14ac:dyDescent="0.25">
      <c r="A116" s="49" t="s">
        <v>57</v>
      </c>
      <c r="B116" s="64" t="s">
        <v>40</v>
      </c>
      <c r="C116" s="49" t="s">
        <v>10</v>
      </c>
      <c r="D116" s="1" t="s">
        <v>11</v>
      </c>
      <c r="E116" s="2">
        <f>E117+E121</f>
        <v>345973151.25</v>
      </c>
      <c r="F116" s="2">
        <f>F117+F121</f>
        <v>232388294.31000003</v>
      </c>
      <c r="G116" s="52" t="s">
        <v>673</v>
      </c>
      <c r="H116" s="22"/>
      <c r="I116" s="4"/>
      <c r="J116" s="24"/>
      <c r="K116" s="25"/>
      <c r="L116" s="2">
        <f>L117+L121</f>
        <v>345973151.25</v>
      </c>
      <c r="M116" s="7">
        <f t="shared" si="6"/>
        <v>67.169459095418759</v>
      </c>
      <c r="N116" s="9">
        <f t="shared" si="7"/>
        <v>67.169459095418759</v>
      </c>
      <c r="P116" s="7">
        <v>299914729.50999999</v>
      </c>
      <c r="W116" s="7">
        <f t="shared" si="10"/>
        <v>0</v>
      </c>
      <c r="X116" s="7">
        <v>345973151.25</v>
      </c>
    </row>
    <row r="117" spans="1:24" ht="45.75" customHeight="1" x14ac:dyDescent="0.25">
      <c r="A117" s="50"/>
      <c r="B117" s="65"/>
      <c r="C117" s="50"/>
      <c r="D117" s="1" t="s">
        <v>332</v>
      </c>
      <c r="E117" s="3">
        <f>E118+E119+E120</f>
        <v>345973151.25</v>
      </c>
      <c r="F117" s="3">
        <f>F118+F119+F120</f>
        <v>232388294.31000003</v>
      </c>
      <c r="G117" s="53"/>
      <c r="H117" s="37"/>
      <c r="I117" s="4"/>
      <c r="J117" s="24"/>
      <c r="K117" s="25"/>
      <c r="L117" s="3">
        <f>L118+L119+L120</f>
        <v>345973151.25</v>
      </c>
      <c r="M117" s="7">
        <f t="shared" si="6"/>
        <v>67.169459095418759</v>
      </c>
      <c r="N117" s="9">
        <f t="shared" si="7"/>
        <v>67.169459095418759</v>
      </c>
      <c r="W117" s="7">
        <f t="shared" si="10"/>
        <v>345973151.25</v>
      </c>
    </row>
    <row r="118" spans="1:24" ht="32.25" customHeight="1" x14ac:dyDescent="0.25">
      <c r="A118" s="50"/>
      <c r="B118" s="65"/>
      <c r="C118" s="50"/>
      <c r="D118" s="1" t="s">
        <v>13</v>
      </c>
      <c r="E118" s="3">
        <f>E124</f>
        <v>345973151.25</v>
      </c>
      <c r="F118" s="3">
        <f t="shared" ref="F118:F121" si="31">F124</f>
        <v>232388294.31000003</v>
      </c>
      <c r="G118" s="53"/>
      <c r="H118" s="22"/>
      <c r="I118" s="4"/>
      <c r="J118" s="24"/>
      <c r="K118" s="25"/>
      <c r="L118" s="3">
        <f>L124</f>
        <v>345973151.25</v>
      </c>
      <c r="M118" s="7">
        <f t="shared" si="6"/>
        <v>67.169459095418759</v>
      </c>
      <c r="N118" s="9">
        <f t="shared" si="7"/>
        <v>67.169459095418759</v>
      </c>
      <c r="W118" s="7">
        <f t="shared" si="10"/>
        <v>345973151.25</v>
      </c>
    </row>
    <row r="119" spans="1:24" ht="31.5" customHeight="1" x14ac:dyDescent="0.25">
      <c r="A119" s="50"/>
      <c r="B119" s="65"/>
      <c r="C119" s="50"/>
      <c r="D119" s="1" t="s">
        <v>14</v>
      </c>
      <c r="E119" s="3">
        <f>E125</f>
        <v>0</v>
      </c>
      <c r="F119" s="3">
        <f t="shared" si="31"/>
        <v>0</v>
      </c>
      <c r="G119" s="53"/>
      <c r="H119" s="22"/>
      <c r="I119" s="4"/>
      <c r="J119" s="24"/>
      <c r="K119" s="25"/>
      <c r="L119" s="3">
        <f>L125</f>
        <v>0</v>
      </c>
      <c r="M119" s="7" t="e">
        <f t="shared" si="6"/>
        <v>#DIV/0!</v>
      </c>
      <c r="N119" s="9" t="e">
        <f t="shared" si="7"/>
        <v>#DIV/0!</v>
      </c>
      <c r="W119" s="7">
        <f t="shared" si="10"/>
        <v>0</v>
      </c>
    </row>
    <row r="120" spans="1:24" ht="60" x14ac:dyDescent="0.25">
      <c r="A120" s="50"/>
      <c r="B120" s="65"/>
      <c r="C120" s="50"/>
      <c r="D120" s="1" t="s">
        <v>15</v>
      </c>
      <c r="E120" s="3">
        <f>E126</f>
        <v>0</v>
      </c>
      <c r="F120" s="3">
        <f t="shared" si="31"/>
        <v>0</v>
      </c>
      <c r="G120" s="53"/>
      <c r="H120" s="22"/>
      <c r="I120" s="4"/>
      <c r="J120" s="24"/>
      <c r="K120" s="25"/>
      <c r="L120" s="3">
        <f>L126</f>
        <v>0</v>
      </c>
      <c r="M120" s="7" t="e">
        <f t="shared" si="6"/>
        <v>#DIV/0!</v>
      </c>
      <c r="N120" s="9" t="e">
        <f t="shared" si="7"/>
        <v>#DIV/0!</v>
      </c>
      <c r="W120" s="7">
        <f t="shared" si="10"/>
        <v>0</v>
      </c>
    </row>
    <row r="121" spans="1:24" ht="30" x14ac:dyDescent="0.25">
      <c r="A121" s="51"/>
      <c r="B121" s="66"/>
      <c r="C121" s="51"/>
      <c r="D121" s="1" t="s">
        <v>16</v>
      </c>
      <c r="E121" s="3">
        <f>E127</f>
        <v>0</v>
      </c>
      <c r="F121" s="3">
        <f t="shared" si="31"/>
        <v>0</v>
      </c>
      <c r="G121" s="54"/>
      <c r="H121" s="22"/>
      <c r="I121" s="4"/>
      <c r="J121" s="24"/>
      <c r="K121" s="25"/>
      <c r="L121" s="3">
        <f>L127</f>
        <v>0</v>
      </c>
      <c r="M121" s="7" t="e">
        <f t="shared" si="6"/>
        <v>#DIV/0!</v>
      </c>
      <c r="N121" s="9" t="e">
        <f t="shared" si="7"/>
        <v>#DIV/0!</v>
      </c>
      <c r="W121" s="7">
        <f t="shared" si="10"/>
        <v>0</v>
      </c>
    </row>
    <row r="122" spans="1:24" x14ac:dyDescent="0.25">
      <c r="A122" s="49" t="s">
        <v>58</v>
      </c>
      <c r="B122" s="64" t="s">
        <v>41</v>
      </c>
      <c r="C122" s="49" t="s">
        <v>10</v>
      </c>
      <c r="D122" s="1" t="s">
        <v>11</v>
      </c>
      <c r="E122" s="2">
        <f>E123+E127</f>
        <v>345973151.25</v>
      </c>
      <c r="F122" s="2">
        <f>F123+F127</f>
        <v>232388294.31000003</v>
      </c>
      <c r="G122" s="52" t="s">
        <v>673</v>
      </c>
      <c r="H122" s="22"/>
      <c r="I122" s="4"/>
      <c r="J122" s="24"/>
      <c r="K122" s="25"/>
      <c r="L122" s="2">
        <f>L123+L127</f>
        <v>345973151.25</v>
      </c>
      <c r="M122" s="7">
        <f t="shared" si="6"/>
        <v>67.169459095418759</v>
      </c>
      <c r="N122" s="9">
        <f t="shared" si="7"/>
        <v>67.169459095418759</v>
      </c>
      <c r="W122" s="7">
        <f t="shared" si="10"/>
        <v>345973151.25</v>
      </c>
    </row>
    <row r="123" spans="1:24" ht="47.25" customHeight="1" x14ac:dyDescent="0.25">
      <c r="A123" s="50"/>
      <c r="B123" s="65"/>
      <c r="C123" s="50"/>
      <c r="D123" s="1" t="s">
        <v>332</v>
      </c>
      <c r="E123" s="3">
        <f>E124+E125+E126</f>
        <v>345973151.25</v>
      </c>
      <c r="F123" s="3">
        <f>F124+F125+F126</f>
        <v>232388294.31000003</v>
      </c>
      <c r="G123" s="53"/>
      <c r="H123" s="22"/>
      <c r="I123" s="4"/>
      <c r="J123" s="24"/>
      <c r="K123" s="25"/>
      <c r="L123" s="3">
        <f>L124+L125+L126</f>
        <v>345973151.25</v>
      </c>
      <c r="M123" s="7">
        <f t="shared" si="6"/>
        <v>67.169459095418759</v>
      </c>
      <c r="N123" s="9">
        <f t="shared" si="7"/>
        <v>67.169459095418759</v>
      </c>
      <c r="W123" s="7">
        <f t="shared" si="10"/>
        <v>345973151.25</v>
      </c>
    </row>
    <row r="124" spans="1:24" ht="15" customHeight="1" x14ac:dyDescent="0.25">
      <c r="A124" s="50"/>
      <c r="B124" s="65"/>
      <c r="C124" s="50"/>
      <c r="D124" s="1" t="s">
        <v>13</v>
      </c>
      <c r="E124" s="3">
        <f>E130+E136+E142+E148</f>
        <v>345973151.25</v>
      </c>
      <c r="F124" s="3">
        <f t="shared" ref="F124" si="32">F130+F136+F142+F148</f>
        <v>232388294.31000003</v>
      </c>
      <c r="G124" s="53"/>
      <c r="H124" s="22"/>
      <c r="I124" s="4"/>
      <c r="J124" s="24"/>
      <c r="K124" s="25"/>
      <c r="L124" s="3">
        <f>L130+L136+L142+L148</f>
        <v>345973151.25</v>
      </c>
      <c r="M124" s="7">
        <f t="shared" si="6"/>
        <v>67.169459095418759</v>
      </c>
      <c r="N124" s="9">
        <f t="shared" si="7"/>
        <v>67.169459095418759</v>
      </c>
      <c r="P124" s="9"/>
      <c r="W124" s="7">
        <f t="shared" si="10"/>
        <v>345973151.25</v>
      </c>
    </row>
    <row r="125" spans="1:24" ht="30" x14ac:dyDescent="0.25">
      <c r="A125" s="50"/>
      <c r="B125" s="65"/>
      <c r="C125" s="50"/>
      <c r="D125" s="1" t="s">
        <v>14</v>
      </c>
      <c r="E125" s="3">
        <f>E131+E137+E143+E149</f>
        <v>0</v>
      </c>
      <c r="F125" s="3">
        <f>F131+F137+F143+F149</f>
        <v>0</v>
      </c>
      <c r="G125" s="53"/>
      <c r="H125" s="22"/>
      <c r="I125" s="4"/>
      <c r="J125" s="24"/>
      <c r="K125" s="25"/>
      <c r="L125" s="3">
        <f>L131+L137+L143+L149</f>
        <v>0</v>
      </c>
      <c r="M125" s="7" t="e">
        <f t="shared" si="6"/>
        <v>#DIV/0!</v>
      </c>
      <c r="N125" s="9" t="e">
        <f t="shared" si="7"/>
        <v>#DIV/0!</v>
      </c>
      <c r="W125" s="7">
        <f t="shared" si="10"/>
        <v>0</v>
      </c>
    </row>
    <row r="126" spans="1:24" ht="60" x14ac:dyDescent="0.25">
      <c r="A126" s="50"/>
      <c r="B126" s="65"/>
      <c r="C126" s="50"/>
      <c r="D126" s="1" t="s">
        <v>15</v>
      </c>
      <c r="E126" s="3">
        <f>E132+E138+E144+E150</f>
        <v>0</v>
      </c>
      <c r="F126" s="3">
        <f>F132+F138+F144+F150</f>
        <v>0</v>
      </c>
      <c r="G126" s="53"/>
      <c r="H126" s="22"/>
      <c r="I126" s="4"/>
      <c r="J126" s="24"/>
      <c r="K126" s="25"/>
      <c r="L126" s="3">
        <f>L132+L138+L144+L150</f>
        <v>0</v>
      </c>
      <c r="M126" s="7" t="e">
        <f t="shared" si="6"/>
        <v>#DIV/0!</v>
      </c>
      <c r="N126" s="9" t="e">
        <f t="shared" si="7"/>
        <v>#DIV/0!</v>
      </c>
      <c r="W126" s="7">
        <f t="shared" si="10"/>
        <v>0</v>
      </c>
    </row>
    <row r="127" spans="1:24" ht="30" x14ac:dyDescent="0.25">
      <c r="A127" s="51"/>
      <c r="B127" s="66"/>
      <c r="C127" s="51"/>
      <c r="D127" s="1" t="s">
        <v>16</v>
      </c>
      <c r="E127" s="3">
        <f>E133+E139+E145+E151</f>
        <v>0</v>
      </c>
      <c r="F127" s="3">
        <f>F133+F139+F145+F151</f>
        <v>0</v>
      </c>
      <c r="G127" s="54"/>
      <c r="H127" s="22"/>
      <c r="I127" s="4"/>
      <c r="J127" s="24"/>
      <c r="K127" s="25"/>
      <c r="L127" s="3">
        <f>L133+L139+L145+L151</f>
        <v>0</v>
      </c>
      <c r="M127" s="7" t="e">
        <f t="shared" si="6"/>
        <v>#DIV/0!</v>
      </c>
      <c r="N127" s="9" t="e">
        <f t="shared" si="7"/>
        <v>#DIV/0!</v>
      </c>
      <c r="W127" s="7">
        <f t="shared" si="10"/>
        <v>0</v>
      </c>
    </row>
    <row r="128" spans="1:24" ht="15.75" hidden="1" customHeight="1" outlineLevel="1" x14ac:dyDescent="0.25">
      <c r="A128" s="49" t="s">
        <v>59</v>
      </c>
      <c r="B128" s="64" t="s">
        <v>23</v>
      </c>
      <c r="C128" s="49" t="s">
        <v>10</v>
      </c>
      <c r="D128" s="1" t="s">
        <v>11</v>
      </c>
      <c r="E128" s="2">
        <f>E129+E133</f>
        <v>0</v>
      </c>
      <c r="F128" s="2">
        <f>F129+F133</f>
        <v>0</v>
      </c>
      <c r="G128" s="52" t="s">
        <v>462</v>
      </c>
      <c r="H128" s="67" t="s">
        <v>384</v>
      </c>
      <c r="I128" s="58" t="s">
        <v>24</v>
      </c>
      <c r="J128" s="61">
        <v>100</v>
      </c>
      <c r="K128" s="46"/>
      <c r="L128" s="2">
        <f>L129+L133</f>
        <v>0</v>
      </c>
      <c r="M128" s="7" t="e">
        <f t="shared" si="6"/>
        <v>#DIV/0!</v>
      </c>
      <c r="N128" s="9" t="e">
        <f t="shared" si="7"/>
        <v>#DIV/0!</v>
      </c>
      <c r="W128" s="7">
        <f t="shared" si="10"/>
        <v>0</v>
      </c>
    </row>
    <row r="129" spans="1:24" ht="48" hidden="1" customHeight="1" outlineLevel="1" x14ac:dyDescent="0.25">
      <c r="A129" s="50"/>
      <c r="B129" s="65"/>
      <c r="C129" s="50"/>
      <c r="D129" s="1" t="s">
        <v>332</v>
      </c>
      <c r="E129" s="3">
        <f>E130+E131+E132</f>
        <v>0</v>
      </c>
      <c r="F129" s="3">
        <f>F130+F131+F132</f>
        <v>0</v>
      </c>
      <c r="G129" s="53"/>
      <c r="H129" s="69"/>
      <c r="I129" s="60"/>
      <c r="J129" s="63"/>
      <c r="K129" s="48"/>
      <c r="L129" s="3">
        <f>L130+L131+L132</f>
        <v>0</v>
      </c>
      <c r="M129" s="7" t="e">
        <f t="shared" si="6"/>
        <v>#DIV/0!</v>
      </c>
      <c r="N129" s="9" t="e">
        <f t="shared" si="7"/>
        <v>#DIV/0!</v>
      </c>
      <c r="W129" s="7">
        <f t="shared" si="10"/>
        <v>0</v>
      </c>
    </row>
    <row r="130" spans="1:24" ht="15.75" hidden="1" customHeight="1" outlineLevel="1" x14ac:dyDescent="0.25">
      <c r="A130" s="50"/>
      <c r="B130" s="65"/>
      <c r="C130" s="50"/>
      <c r="D130" s="1" t="s">
        <v>13</v>
      </c>
      <c r="E130" s="3">
        <v>0</v>
      </c>
      <c r="F130" s="3"/>
      <c r="G130" s="53"/>
      <c r="H130" s="22"/>
      <c r="I130" s="23"/>
      <c r="J130" s="24"/>
      <c r="K130" s="25"/>
      <c r="L130" s="3">
        <v>0</v>
      </c>
      <c r="M130" s="7" t="e">
        <f t="shared" si="6"/>
        <v>#DIV/0!</v>
      </c>
      <c r="N130" s="9" t="e">
        <f t="shared" si="7"/>
        <v>#DIV/0!</v>
      </c>
      <c r="W130" s="7">
        <f t="shared" si="10"/>
        <v>0</v>
      </c>
    </row>
    <row r="131" spans="1:24" ht="42.75" hidden="1" customHeight="1" outlineLevel="1" x14ac:dyDescent="0.25">
      <c r="A131" s="50"/>
      <c r="B131" s="65"/>
      <c r="C131" s="50"/>
      <c r="D131" s="1" t="s">
        <v>14</v>
      </c>
      <c r="E131" s="3">
        <v>0</v>
      </c>
      <c r="F131" s="3">
        <v>0</v>
      </c>
      <c r="G131" s="53"/>
      <c r="H131" s="22"/>
      <c r="I131" s="23"/>
      <c r="J131" s="5"/>
      <c r="K131" s="25"/>
      <c r="L131" s="3">
        <v>0</v>
      </c>
      <c r="M131" s="7" t="e">
        <f t="shared" si="6"/>
        <v>#DIV/0!</v>
      </c>
      <c r="N131" s="9" t="e">
        <f t="shared" si="7"/>
        <v>#DIV/0!</v>
      </c>
      <c r="W131" s="7">
        <f t="shared" si="10"/>
        <v>0</v>
      </c>
    </row>
    <row r="132" spans="1:24" ht="60" hidden="1" customHeight="1" outlineLevel="1" x14ac:dyDescent="0.25">
      <c r="A132" s="50"/>
      <c r="B132" s="65"/>
      <c r="C132" s="50"/>
      <c r="D132" s="1" t="s">
        <v>15</v>
      </c>
      <c r="E132" s="3">
        <v>0</v>
      </c>
      <c r="F132" s="3">
        <v>0</v>
      </c>
      <c r="G132" s="53"/>
      <c r="H132" s="22"/>
      <c r="I132" s="4"/>
      <c r="J132" s="24"/>
      <c r="K132" s="25"/>
      <c r="L132" s="3">
        <v>0</v>
      </c>
      <c r="M132" s="7" t="e">
        <f t="shared" si="6"/>
        <v>#DIV/0!</v>
      </c>
      <c r="N132" s="9" t="e">
        <f t="shared" si="7"/>
        <v>#DIV/0!</v>
      </c>
      <c r="W132" s="7">
        <f t="shared" si="10"/>
        <v>0</v>
      </c>
    </row>
    <row r="133" spans="1:24" ht="36" hidden="1" customHeight="1" outlineLevel="1" x14ac:dyDescent="0.25">
      <c r="A133" s="51"/>
      <c r="B133" s="66"/>
      <c r="C133" s="51"/>
      <c r="D133" s="1" t="s">
        <v>16</v>
      </c>
      <c r="E133" s="3">
        <v>0</v>
      </c>
      <c r="F133" s="3">
        <v>0</v>
      </c>
      <c r="G133" s="54"/>
      <c r="H133" s="22"/>
      <c r="I133" s="4"/>
      <c r="J133" s="24"/>
      <c r="K133" s="25"/>
      <c r="L133" s="3">
        <v>0</v>
      </c>
      <c r="M133" s="7" t="e">
        <f t="shared" si="6"/>
        <v>#DIV/0!</v>
      </c>
      <c r="N133" s="9" t="e">
        <f t="shared" si="7"/>
        <v>#DIV/0!</v>
      </c>
      <c r="W133" s="7">
        <f t="shared" si="10"/>
        <v>0</v>
      </c>
    </row>
    <row r="134" spans="1:24" ht="15" customHeight="1" collapsed="1" x14ac:dyDescent="0.25">
      <c r="A134" s="49" t="s">
        <v>59</v>
      </c>
      <c r="B134" s="64" t="s">
        <v>43</v>
      </c>
      <c r="C134" s="49" t="s">
        <v>10</v>
      </c>
      <c r="D134" s="1" t="s">
        <v>11</v>
      </c>
      <c r="E134" s="2">
        <f>E135+E139</f>
        <v>35519207.32</v>
      </c>
      <c r="F134" s="2">
        <f>F135+F139</f>
        <v>24992053.630000003</v>
      </c>
      <c r="G134" s="52" t="s">
        <v>682</v>
      </c>
      <c r="H134" s="22" t="s">
        <v>42</v>
      </c>
      <c r="I134" s="23" t="s">
        <v>20</v>
      </c>
      <c r="J134" s="24">
        <v>190</v>
      </c>
      <c r="K134" s="25">
        <v>189</v>
      </c>
      <c r="L134" s="2">
        <f>L135+L139</f>
        <v>35519207.32</v>
      </c>
      <c r="M134" s="7">
        <f t="shared" si="6"/>
        <v>70.362081576993944</v>
      </c>
      <c r="N134" s="9">
        <f t="shared" si="7"/>
        <v>70.362081576993944</v>
      </c>
      <c r="W134" s="7">
        <f t="shared" si="10"/>
        <v>0</v>
      </c>
      <c r="X134" s="7">
        <f>34427207.32+1092000</f>
        <v>35519207.32</v>
      </c>
    </row>
    <row r="135" spans="1:24" ht="70.5" customHeight="1" x14ac:dyDescent="0.25">
      <c r="A135" s="50"/>
      <c r="B135" s="65"/>
      <c r="C135" s="50"/>
      <c r="D135" s="1" t="s">
        <v>332</v>
      </c>
      <c r="E135" s="3">
        <f>E136+E137+E138</f>
        <v>35519207.32</v>
      </c>
      <c r="F135" s="3">
        <f>F136+F137+F138</f>
        <v>24992053.630000003</v>
      </c>
      <c r="G135" s="53"/>
      <c r="H135" s="22" t="s">
        <v>476</v>
      </c>
      <c r="I135" s="23" t="s">
        <v>24</v>
      </c>
      <c r="J135" s="5">
        <v>100</v>
      </c>
      <c r="K135" s="25">
        <v>105.9</v>
      </c>
      <c r="L135" s="3">
        <f>L136+L137+L138</f>
        <v>35519207.32</v>
      </c>
      <c r="M135" s="7">
        <f t="shared" si="6"/>
        <v>70.362081576993944</v>
      </c>
      <c r="N135" s="9">
        <f t="shared" si="7"/>
        <v>70.362081576993944</v>
      </c>
      <c r="W135" s="7">
        <f t="shared" ref="W135:W198" si="33">L135-X135</f>
        <v>35519207.32</v>
      </c>
    </row>
    <row r="136" spans="1:24" ht="45.75" customHeight="1" x14ac:dyDescent="0.25">
      <c r="A136" s="50"/>
      <c r="B136" s="65"/>
      <c r="C136" s="50"/>
      <c r="D136" s="1" t="s">
        <v>13</v>
      </c>
      <c r="E136" s="3">
        <v>35519207.32</v>
      </c>
      <c r="F136" s="3">
        <v>24992053.630000003</v>
      </c>
      <c r="G136" s="53"/>
      <c r="H136" s="22"/>
      <c r="I136" s="23"/>
      <c r="J136" s="24"/>
      <c r="K136" s="25"/>
      <c r="L136" s="3">
        <v>35519207.32</v>
      </c>
      <c r="M136" s="7">
        <f t="shared" si="6"/>
        <v>70.362081576993944</v>
      </c>
      <c r="N136" s="9">
        <f t="shared" si="7"/>
        <v>70.362081576993944</v>
      </c>
      <c r="W136" s="7">
        <f t="shared" si="33"/>
        <v>35519207.32</v>
      </c>
    </row>
    <row r="137" spans="1:24" ht="67.5" customHeight="1" x14ac:dyDescent="0.25">
      <c r="A137" s="50"/>
      <c r="B137" s="65"/>
      <c r="C137" s="50"/>
      <c r="D137" s="1" t="s">
        <v>14</v>
      </c>
      <c r="E137" s="3">
        <v>0</v>
      </c>
      <c r="F137" s="3">
        <v>0</v>
      </c>
      <c r="G137" s="53"/>
      <c r="H137" s="22"/>
      <c r="I137" s="23"/>
      <c r="J137" s="5"/>
      <c r="K137" s="25"/>
      <c r="L137" s="3">
        <v>0</v>
      </c>
      <c r="M137" s="7" t="e">
        <f t="shared" si="6"/>
        <v>#DIV/0!</v>
      </c>
      <c r="N137" s="9" t="e">
        <f t="shared" si="7"/>
        <v>#DIV/0!</v>
      </c>
      <c r="W137" s="7">
        <f t="shared" si="33"/>
        <v>0</v>
      </c>
    </row>
    <row r="138" spans="1:24" ht="81.75" customHeight="1" x14ac:dyDescent="0.25">
      <c r="A138" s="50"/>
      <c r="B138" s="65"/>
      <c r="C138" s="50"/>
      <c r="D138" s="1" t="s">
        <v>15</v>
      </c>
      <c r="E138" s="3">
        <v>0</v>
      </c>
      <c r="F138" s="3">
        <v>0</v>
      </c>
      <c r="G138" s="53"/>
      <c r="H138" s="22"/>
      <c r="I138" s="4"/>
      <c r="J138" s="24"/>
      <c r="K138" s="25"/>
      <c r="L138" s="3">
        <v>0</v>
      </c>
      <c r="M138" s="7" t="e">
        <f t="shared" si="6"/>
        <v>#DIV/0!</v>
      </c>
      <c r="N138" s="9" t="e">
        <f t="shared" si="7"/>
        <v>#DIV/0!</v>
      </c>
      <c r="W138" s="7">
        <f t="shared" si="33"/>
        <v>0</v>
      </c>
    </row>
    <row r="139" spans="1:24" ht="39" customHeight="1" x14ac:dyDescent="0.25">
      <c r="A139" s="51"/>
      <c r="B139" s="66"/>
      <c r="C139" s="51"/>
      <c r="D139" s="1" t="s">
        <v>16</v>
      </c>
      <c r="E139" s="3">
        <v>0</v>
      </c>
      <c r="F139" s="3">
        <v>0</v>
      </c>
      <c r="G139" s="54"/>
      <c r="H139" s="22"/>
      <c r="I139" s="4"/>
      <c r="J139" s="24"/>
      <c r="K139" s="25"/>
      <c r="L139" s="3">
        <v>0</v>
      </c>
      <c r="M139" s="7" t="e">
        <f t="shared" si="6"/>
        <v>#DIV/0!</v>
      </c>
      <c r="N139" s="9" t="e">
        <f t="shared" si="7"/>
        <v>#DIV/0!</v>
      </c>
      <c r="W139" s="7">
        <f t="shared" si="33"/>
        <v>0</v>
      </c>
    </row>
    <row r="140" spans="1:24" ht="15" customHeight="1" x14ac:dyDescent="0.25">
      <c r="A140" s="49" t="s">
        <v>60</v>
      </c>
      <c r="B140" s="64" t="s">
        <v>44</v>
      </c>
      <c r="C140" s="49" t="s">
        <v>10</v>
      </c>
      <c r="D140" s="1" t="s">
        <v>11</v>
      </c>
      <c r="E140" s="2">
        <f>E141+E145</f>
        <v>308085943.93000001</v>
      </c>
      <c r="F140" s="2">
        <f>F141+F145</f>
        <v>205458240.68000004</v>
      </c>
      <c r="G140" s="52" t="s">
        <v>638</v>
      </c>
      <c r="H140" s="22" t="s">
        <v>42</v>
      </c>
      <c r="I140" s="23" t="s">
        <v>20</v>
      </c>
      <c r="J140" s="24">
        <v>370</v>
      </c>
      <c r="K140" s="25">
        <v>361</v>
      </c>
      <c r="L140" s="2">
        <f>L141+L145</f>
        <v>308085943.93000001</v>
      </c>
      <c r="M140" s="7">
        <f t="shared" si="6"/>
        <v>66.688612294068847</v>
      </c>
      <c r="N140" s="9">
        <f t="shared" si="7"/>
        <v>66.688612294068847</v>
      </c>
      <c r="W140" s="7">
        <f t="shared" si="33"/>
        <v>308085943.93000001</v>
      </c>
    </row>
    <row r="141" spans="1:24" ht="48.75" customHeight="1" x14ac:dyDescent="0.25">
      <c r="A141" s="50"/>
      <c r="B141" s="65"/>
      <c r="C141" s="50"/>
      <c r="D141" s="1" t="s">
        <v>332</v>
      </c>
      <c r="E141" s="3">
        <f>E142+E143+E144</f>
        <v>308085943.93000001</v>
      </c>
      <c r="F141" s="3">
        <f>F142+F143+F144</f>
        <v>205458240.68000004</v>
      </c>
      <c r="G141" s="53"/>
      <c r="H141" s="55" t="s">
        <v>476</v>
      </c>
      <c r="I141" s="58" t="s">
        <v>24</v>
      </c>
      <c r="J141" s="70">
        <v>100</v>
      </c>
      <c r="K141" s="46">
        <v>105.9</v>
      </c>
      <c r="L141" s="3">
        <f>L142+L143+L144</f>
        <v>308085943.93000001</v>
      </c>
      <c r="M141" s="7">
        <f t="shared" si="6"/>
        <v>66.688612294068847</v>
      </c>
      <c r="N141" s="9">
        <f t="shared" si="7"/>
        <v>66.688612294068847</v>
      </c>
      <c r="W141" s="7">
        <f t="shared" si="33"/>
        <v>308085943.93000001</v>
      </c>
    </row>
    <row r="142" spans="1:24" ht="20.25" customHeight="1" x14ac:dyDescent="0.25">
      <c r="A142" s="50"/>
      <c r="B142" s="65"/>
      <c r="C142" s="50"/>
      <c r="D142" s="1" t="s">
        <v>13</v>
      </c>
      <c r="E142" s="3">
        <v>308085943.93000001</v>
      </c>
      <c r="F142" s="3">
        <v>205458240.68000004</v>
      </c>
      <c r="G142" s="53"/>
      <c r="H142" s="57"/>
      <c r="I142" s="60"/>
      <c r="J142" s="72"/>
      <c r="K142" s="48"/>
      <c r="L142" s="3">
        <v>308085943.93000001</v>
      </c>
      <c r="M142" s="7">
        <f t="shared" si="6"/>
        <v>66.688612294068847</v>
      </c>
      <c r="N142" s="9">
        <f t="shared" si="7"/>
        <v>66.688612294068847</v>
      </c>
      <c r="W142" s="7">
        <f t="shared" si="33"/>
        <v>308085943.93000001</v>
      </c>
    </row>
    <row r="143" spans="1:24" ht="30.75" customHeight="1" x14ac:dyDescent="0.25">
      <c r="A143" s="50"/>
      <c r="B143" s="65"/>
      <c r="C143" s="50"/>
      <c r="D143" s="1" t="s">
        <v>14</v>
      </c>
      <c r="E143" s="3">
        <v>0</v>
      </c>
      <c r="F143" s="3">
        <v>0</v>
      </c>
      <c r="G143" s="53"/>
      <c r="H143" s="22"/>
      <c r="I143" s="23"/>
      <c r="J143" s="5"/>
      <c r="K143" s="25"/>
      <c r="L143" s="3">
        <v>0</v>
      </c>
      <c r="M143" s="7" t="e">
        <f t="shared" si="6"/>
        <v>#DIV/0!</v>
      </c>
      <c r="N143" s="9" t="e">
        <f t="shared" si="7"/>
        <v>#DIV/0!</v>
      </c>
      <c r="W143" s="7">
        <f t="shared" si="33"/>
        <v>0</v>
      </c>
    </row>
    <row r="144" spans="1:24" ht="60" x14ac:dyDescent="0.25">
      <c r="A144" s="50"/>
      <c r="B144" s="65"/>
      <c r="C144" s="50"/>
      <c r="D144" s="1" t="s">
        <v>15</v>
      </c>
      <c r="E144" s="3">
        <v>0</v>
      </c>
      <c r="F144" s="3">
        <v>0</v>
      </c>
      <c r="G144" s="53"/>
      <c r="H144" s="22"/>
      <c r="I144" s="4"/>
      <c r="J144" s="24"/>
      <c r="K144" s="25"/>
      <c r="L144" s="3">
        <v>0</v>
      </c>
      <c r="M144" s="7" t="e">
        <f t="shared" si="6"/>
        <v>#DIV/0!</v>
      </c>
      <c r="N144" s="9" t="e">
        <f t="shared" si="7"/>
        <v>#DIV/0!</v>
      </c>
      <c r="W144" s="7">
        <f t="shared" si="33"/>
        <v>0</v>
      </c>
    </row>
    <row r="145" spans="1:23" ht="31.5" customHeight="1" x14ac:dyDescent="0.25">
      <c r="A145" s="51"/>
      <c r="B145" s="66"/>
      <c r="C145" s="51"/>
      <c r="D145" s="1" t="s">
        <v>16</v>
      </c>
      <c r="E145" s="3">
        <v>0</v>
      </c>
      <c r="F145" s="3">
        <v>0</v>
      </c>
      <c r="G145" s="54"/>
      <c r="H145" s="22"/>
      <c r="I145" s="4"/>
      <c r="J145" s="24"/>
      <c r="K145" s="25"/>
      <c r="L145" s="3">
        <v>0</v>
      </c>
      <c r="M145" s="7" t="e">
        <f t="shared" si="6"/>
        <v>#DIV/0!</v>
      </c>
      <c r="N145" s="9" t="e">
        <f t="shared" si="7"/>
        <v>#DIV/0!</v>
      </c>
      <c r="W145" s="7">
        <f t="shared" si="33"/>
        <v>0</v>
      </c>
    </row>
    <row r="146" spans="1:23" ht="15" customHeight="1" x14ac:dyDescent="0.25">
      <c r="A146" s="49" t="s">
        <v>572</v>
      </c>
      <c r="B146" s="64" t="s">
        <v>45</v>
      </c>
      <c r="C146" s="49" t="s">
        <v>10</v>
      </c>
      <c r="D146" s="1" t="s">
        <v>11</v>
      </c>
      <c r="E146" s="2">
        <f>E147+E151</f>
        <v>2368000</v>
      </c>
      <c r="F146" s="2">
        <f>F147+F151</f>
        <v>1938000</v>
      </c>
      <c r="G146" s="52" t="s">
        <v>639</v>
      </c>
      <c r="H146" s="67" t="s">
        <v>385</v>
      </c>
      <c r="I146" s="58" t="s">
        <v>377</v>
      </c>
      <c r="J146" s="70">
        <v>98</v>
      </c>
      <c r="K146" s="113">
        <v>100</v>
      </c>
      <c r="L146" s="2">
        <f>L147+L151</f>
        <v>2368000</v>
      </c>
      <c r="M146" s="7">
        <f t="shared" si="6"/>
        <v>81.84121621621621</v>
      </c>
      <c r="N146" s="9">
        <f t="shared" si="7"/>
        <v>81.84121621621621</v>
      </c>
      <c r="W146" s="7">
        <f t="shared" si="33"/>
        <v>2368000</v>
      </c>
    </row>
    <row r="147" spans="1:23" ht="48.75" customHeight="1" x14ac:dyDescent="0.25">
      <c r="A147" s="50"/>
      <c r="B147" s="65"/>
      <c r="C147" s="50"/>
      <c r="D147" s="1" t="s">
        <v>332</v>
      </c>
      <c r="E147" s="3">
        <f>E148+E149+E150</f>
        <v>2368000</v>
      </c>
      <c r="F147" s="3">
        <f>F148+F149+F150</f>
        <v>1938000</v>
      </c>
      <c r="G147" s="53"/>
      <c r="H147" s="69"/>
      <c r="I147" s="60"/>
      <c r="J147" s="72"/>
      <c r="K147" s="114"/>
      <c r="L147" s="3">
        <f>L148+L149+L150</f>
        <v>2368000</v>
      </c>
      <c r="M147" s="7">
        <f t="shared" si="6"/>
        <v>81.84121621621621</v>
      </c>
      <c r="N147" s="9">
        <f t="shared" si="7"/>
        <v>81.84121621621621</v>
      </c>
      <c r="W147" s="7">
        <f t="shared" si="33"/>
        <v>2368000</v>
      </c>
    </row>
    <row r="148" spans="1:23" ht="15" customHeight="1" x14ac:dyDescent="0.25">
      <c r="A148" s="50"/>
      <c r="B148" s="65"/>
      <c r="C148" s="50"/>
      <c r="D148" s="1" t="s">
        <v>13</v>
      </c>
      <c r="E148" s="3">
        <v>2368000</v>
      </c>
      <c r="F148" s="3">
        <v>1938000</v>
      </c>
      <c r="G148" s="53"/>
      <c r="H148" s="22"/>
      <c r="I148" s="23"/>
      <c r="J148" s="24"/>
      <c r="K148" s="25"/>
      <c r="L148" s="3">
        <v>2368000</v>
      </c>
      <c r="M148" s="7">
        <f t="shared" si="6"/>
        <v>81.84121621621621</v>
      </c>
      <c r="N148" s="9">
        <f t="shared" si="7"/>
        <v>81.84121621621621</v>
      </c>
      <c r="W148" s="7">
        <f t="shared" si="33"/>
        <v>2368000</v>
      </c>
    </row>
    <row r="149" spans="1:23" ht="30" x14ac:dyDescent="0.25">
      <c r="A149" s="50"/>
      <c r="B149" s="65"/>
      <c r="C149" s="50"/>
      <c r="D149" s="1" t="s">
        <v>14</v>
      </c>
      <c r="E149" s="3">
        <v>0</v>
      </c>
      <c r="F149" s="3">
        <v>0</v>
      </c>
      <c r="G149" s="53"/>
      <c r="H149" s="22"/>
      <c r="I149" s="23"/>
      <c r="J149" s="5"/>
      <c r="K149" s="25"/>
      <c r="L149" s="3">
        <v>0</v>
      </c>
      <c r="M149" s="7" t="e">
        <f t="shared" si="6"/>
        <v>#DIV/0!</v>
      </c>
      <c r="N149" s="9" t="e">
        <f t="shared" si="7"/>
        <v>#DIV/0!</v>
      </c>
      <c r="W149" s="7">
        <f t="shared" si="33"/>
        <v>0</v>
      </c>
    </row>
    <row r="150" spans="1:23" ht="60" x14ac:dyDescent="0.25">
      <c r="A150" s="50"/>
      <c r="B150" s="65"/>
      <c r="C150" s="50"/>
      <c r="D150" s="1" t="s">
        <v>15</v>
      </c>
      <c r="E150" s="3">
        <v>0</v>
      </c>
      <c r="F150" s="3">
        <v>0</v>
      </c>
      <c r="G150" s="53"/>
      <c r="H150" s="22"/>
      <c r="I150" s="4"/>
      <c r="J150" s="24"/>
      <c r="K150" s="25"/>
      <c r="L150" s="3">
        <v>0</v>
      </c>
      <c r="M150" s="7" t="e">
        <f t="shared" si="6"/>
        <v>#DIV/0!</v>
      </c>
      <c r="N150" s="9" t="e">
        <f t="shared" si="7"/>
        <v>#DIV/0!</v>
      </c>
      <c r="W150" s="7">
        <f t="shared" si="33"/>
        <v>0</v>
      </c>
    </row>
    <row r="151" spans="1:23" ht="29.25" customHeight="1" x14ac:dyDescent="0.25">
      <c r="A151" s="51"/>
      <c r="B151" s="66"/>
      <c r="C151" s="51"/>
      <c r="D151" s="1" t="s">
        <v>16</v>
      </c>
      <c r="E151" s="3">
        <v>0</v>
      </c>
      <c r="F151" s="3">
        <v>0</v>
      </c>
      <c r="G151" s="54"/>
      <c r="H151" s="22"/>
      <c r="I151" s="4"/>
      <c r="J151" s="24"/>
      <c r="K151" s="25"/>
      <c r="L151" s="3">
        <v>0</v>
      </c>
      <c r="M151" s="7" t="e">
        <f t="shared" si="6"/>
        <v>#DIV/0!</v>
      </c>
      <c r="N151" s="9" t="e">
        <f t="shared" si="7"/>
        <v>#DIV/0!</v>
      </c>
      <c r="W151" s="7">
        <f t="shared" si="33"/>
        <v>0</v>
      </c>
    </row>
    <row r="152" spans="1:23" x14ac:dyDescent="0.25">
      <c r="A152" s="49" t="s">
        <v>61</v>
      </c>
      <c r="B152" s="64" t="s">
        <v>64</v>
      </c>
      <c r="C152" s="49" t="s">
        <v>10</v>
      </c>
      <c r="D152" s="1" t="s">
        <v>11</v>
      </c>
      <c r="E152" s="2">
        <f>E153+E157</f>
        <v>4319236385.2800007</v>
      </c>
      <c r="F152" s="2">
        <f>F153+F157</f>
        <v>3159432762.8200002</v>
      </c>
      <c r="G152" s="52" t="s">
        <v>674</v>
      </c>
      <c r="H152" s="22"/>
      <c r="I152" s="4"/>
      <c r="J152" s="24"/>
      <c r="K152" s="25"/>
      <c r="L152" s="2">
        <f>L153+L157</f>
        <v>4319236385.2800007</v>
      </c>
      <c r="M152" s="7">
        <f t="shared" si="6"/>
        <v>73.147947484128849</v>
      </c>
      <c r="N152" s="9">
        <f t="shared" ref="N152:N215" si="34">F152/L152*100</f>
        <v>73.147947484128849</v>
      </c>
      <c r="P152" s="7">
        <v>4259366294.0500002</v>
      </c>
      <c r="Q152" s="7"/>
      <c r="W152" s="7">
        <f t="shared" si="33"/>
        <v>4319236385.2800007</v>
      </c>
    </row>
    <row r="153" spans="1:23" ht="47.25" customHeight="1" x14ac:dyDescent="0.25">
      <c r="A153" s="50"/>
      <c r="B153" s="65"/>
      <c r="C153" s="50"/>
      <c r="D153" s="1" t="s">
        <v>332</v>
      </c>
      <c r="E153" s="3">
        <f>E154+E155+E156</f>
        <v>4319236385.2800007</v>
      </c>
      <c r="F153" s="3">
        <f>F154+F155+F156</f>
        <v>3159432762.8200002</v>
      </c>
      <c r="G153" s="53"/>
      <c r="H153" s="22"/>
      <c r="I153" s="4"/>
      <c r="J153" s="24"/>
      <c r="K153" s="25"/>
      <c r="L153" s="3">
        <f>L154+L155+L156</f>
        <v>4319236385.2800007</v>
      </c>
      <c r="M153" s="7">
        <f t="shared" si="6"/>
        <v>73.147947484128849</v>
      </c>
      <c r="N153" s="9">
        <f t="shared" si="34"/>
        <v>73.147947484128849</v>
      </c>
      <c r="P153" s="11">
        <v>4121101528.3899999</v>
      </c>
      <c r="Q153" s="13">
        <f>P153-E153</f>
        <v>-198134856.89000082</v>
      </c>
      <c r="W153" s="7">
        <f t="shared" si="33"/>
        <v>4319236385.2800007</v>
      </c>
    </row>
    <row r="154" spans="1:23" ht="17.25" customHeight="1" x14ac:dyDescent="0.25">
      <c r="A154" s="50"/>
      <c r="B154" s="65"/>
      <c r="C154" s="50"/>
      <c r="D154" s="1" t="s">
        <v>13</v>
      </c>
      <c r="E154" s="3">
        <f t="shared" ref="E154:E156" si="35">E160+E220+E262+E298+E316+E334+E346+E358+E370+E382+E394+E421+E481+E523</f>
        <v>3210542506.2800007</v>
      </c>
      <c r="F154" s="3">
        <f t="shared" ref="F154:F157" si="36">F160+F220+F262+F298+F316+F334+F346+F358+F370+F382+F394+F421+F481+F523</f>
        <v>2367064047.8600001</v>
      </c>
      <c r="G154" s="53"/>
      <c r="H154" s="22"/>
      <c r="I154" s="4"/>
      <c r="J154" s="24"/>
      <c r="K154" s="25"/>
      <c r="L154" s="3">
        <f t="shared" ref="L154" si="37">L160+L220+L262+L298+L316+L334+L346+L358+L370+L382+L394+L421+L481+L523</f>
        <v>3210542506.2800007</v>
      </c>
      <c r="M154" s="7">
        <f t="shared" si="6"/>
        <v>73.727852636427968</v>
      </c>
      <c r="N154" s="9">
        <f t="shared" si="34"/>
        <v>73.727852636427968</v>
      </c>
      <c r="W154" s="7">
        <f t="shared" si="33"/>
        <v>3210542506.2800007</v>
      </c>
    </row>
    <row r="155" spans="1:23" ht="30" x14ac:dyDescent="0.25">
      <c r="A155" s="50"/>
      <c r="B155" s="65"/>
      <c r="C155" s="50"/>
      <c r="D155" s="1" t="s">
        <v>14</v>
      </c>
      <c r="E155" s="3">
        <f t="shared" si="35"/>
        <v>1108599600</v>
      </c>
      <c r="F155" s="3">
        <f t="shared" si="36"/>
        <v>792274435.96000004</v>
      </c>
      <c r="G155" s="53"/>
      <c r="H155" s="22"/>
      <c r="I155" s="4"/>
      <c r="J155" s="24"/>
      <c r="K155" s="25"/>
      <c r="L155" s="3">
        <f t="shared" ref="L155" si="38">L161+L221+L263+L299+L317+L335+L347+L359+L371+L383+L395+L422+L482+L524</f>
        <v>1108599600</v>
      </c>
      <c r="M155" s="7">
        <f t="shared" si="6"/>
        <v>71.466238663625717</v>
      </c>
      <c r="N155" s="9">
        <f t="shared" si="34"/>
        <v>71.466238663625717</v>
      </c>
      <c r="W155" s="7">
        <f t="shared" si="33"/>
        <v>1108599600</v>
      </c>
    </row>
    <row r="156" spans="1:23" ht="60" x14ac:dyDescent="0.25">
      <c r="A156" s="50"/>
      <c r="B156" s="65"/>
      <c r="C156" s="50"/>
      <c r="D156" s="1" t="s">
        <v>15</v>
      </c>
      <c r="E156" s="3">
        <f t="shared" si="35"/>
        <v>94279</v>
      </c>
      <c r="F156" s="3">
        <f t="shared" si="36"/>
        <v>94279</v>
      </c>
      <c r="G156" s="53"/>
      <c r="H156" s="22"/>
      <c r="I156" s="4"/>
      <c r="J156" s="24"/>
      <c r="K156" s="25"/>
      <c r="L156" s="3">
        <f t="shared" ref="L156" si="39">L162+L222+L264+L300+L318+L336+L348+L360+L372+L384+L396+L423+L483+L525</f>
        <v>94279</v>
      </c>
      <c r="M156" s="7">
        <f t="shared" si="6"/>
        <v>100</v>
      </c>
      <c r="N156" s="9">
        <f t="shared" si="34"/>
        <v>100</v>
      </c>
      <c r="W156" s="7">
        <f t="shared" si="33"/>
        <v>94279</v>
      </c>
    </row>
    <row r="157" spans="1:23" ht="30" x14ac:dyDescent="0.25">
      <c r="A157" s="51"/>
      <c r="B157" s="66"/>
      <c r="C157" s="51"/>
      <c r="D157" s="1" t="s">
        <v>16</v>
      </c>
      <c r="E157" s="3">
        <f>E163+E223+E265+E301+E319+E337+E349+E361+E373+E385+E397+E424+E484+E526</f>
        <v>0</v>
      </c>
      <c r="F157" s="3">
        <f t="shared" si="36"/>
        <v>0</v>
      </c>
      <c r="G157" s="54"/>
      <c r="H157" s="22"/>
      <c r="I157" s="4"/>
      <c r="J157" s="24"/>
      <c r="K157" s="25"/>
      <c r="L157" s="3">
        <f>L163+L223+L265+L301+L319+L337+L349+L361+L373+L385+L397+L424+L484+L526</f>
        <v>0</v>
      </c>
      <c r="M157" s="7" t="e">
        <f t="shared" si="6"/>
        <v>#DIV/0!</v>
      </c>
      <c r="N157" s="9" t="e">
        <f t="shared" si="34"/>
        <v>#DIV/0!</v>
      </c>
      <c r="W157" s="7">
        <f t="shared" si="33"/>
        <v>0</v>
      </c>
    </row>
    <row r="158" spans="1:23" x14ac:dyDescent="0.25">
      <c r="A158" s="49" t="s">
        <v>62</v>
      </c>
      <c r="B158" s="64" t="s">
        <v>65</v>
      </c>
      <c r="C158" s="49" t="s">
        <v>84</v>
      </c>
      <c r="D158" s="1" t="s">
        <v>11</v>
      </c>
      <c r="E158" s="2">
        <f>E159+E163</f>
        <v>1382275638.75</v>
      </c>
      <c r="F158" s="2">
        <f>F159+F163</f>
        <v>987063946.3900001</v>
      </c>
      <c r="G158" s="52" t="s">
        <v>675</v>
      </c>
      <c r="H158" s="22"/>
      <c r="I158" s="4"/>
      <c r="J158" s="24"/>
      <c r="K158" s="25"/>
      <c r="L158" s="2">
        <f>L159+L163</f>
        <v>1382275638.75</v>
      </c>
      <c r="M158" s="7">
        <f t="shared" si="6"/>
        <v>71.408619143617969</v>
      </c>
      <c r="N158" s="9">
        <f t="shared" si="34"/>
        <v>71.408619143617969</v>
      </c>
      <c r="P158" s="9">
        <v>1433810547.28</v>
      </c>
      <c r="W158" s="7">
        <f t="shared" si="33"/>
        <v>1382275638.75</v>
      </c>
    </row>
    <row r="159" spans="1:23" ht="48" customHeight="1" x14ac:dyDescent="0.25">
      <c r="A159" s="50"/>
      <c r="B159" s="65"/>
      <c r="C159" s="50"/>
      <c r="D159" s="1" t="s">
        <v>332</v>
      </c>
      <c r="E159" s="3">
        <f>E160+E161+E162</f>
        <v>1382275638.75</v>
      </c>
      <c r="F159" s="3">
        <f>F160+F161+F162</f>
        <v>987063946.3900001</v>
      </c>
      <c r="G159" s="53"/>
      <c r="H159" s="22"/>
      <c r="I159" s="4"/>
      <c r="J159" s="24"/>
      <c r="K159" s="25"/>
      <c r="L159" s="3">
        <f>L160+L161+L162</f>
        <v>1382275638.75</v>
      </c>
      <c r="M159" s="7">
        <f t="shared" si="6"/>
        <v>71.408619143617969</v>
      </c>
      <c r="N159" s="9">
        <f t="shared" si="34"/>
        <v>71.408619143617969</v>
      </c>
      <c r="W159" s="7">
        <f t="shared" si="33"/>
        <v>1382275638.75</v>
      </c>
    </row>
    <row r="160" spans="1:23" ht="17.25" customHeight="1" x14ac:dyDescent="0.25">
      <c r="A160" s="50"/>
      <c r="B160" s="65"/>
      <c r="C160" s="50"/>
      <c r="D160" s="1" t="s">
        <v>13</v>
      </c>
      <c r="E160" s="3">
        <f>E166+E172+E178+E184+E190+E196+E202+E208+E214</f>
        <v>1382275638.75</v>
      </c>
      <c r="F160" s="3">
        <f>F166+F172+F178+F184+F190+F196+F202+F208+F214</f>
        <v>987063946.3900001</v>
      </c>
      <c r="G160" s="53"/>
      <c r="H160" s="22"/>
      <c r="I160" s="4"/>
      <c r="J160" s="24"/>
      <c r="K160" s="25"/>
      <c r="L160" s="3">
        <f>L166+L172+L178+L184+L190+L196+L202+L208+L214</f>
        <v>1382275638.75</v>
      </c>
      <c r="M160" s="7">
        <f t="shared" si="6"/>
        <v>71.408619143617969</v>
      </c>
      <c r="N160" s="9">
        <f t="shared" si="34"/>
        <v>71.408619143617969</v>
      </c>
      <c r="W160" s="7">
        <f t="shared" si="33"/>
        <v>1382275638.75</v>
      </c>
    </row>
    <row r="161" spans="1:23" ht="30" x14ac:dyDescent="0.25">
      <c r="A161" s="50"/>
      <c r="B161" s="65"/>
      <c r="C161" s="50"/>
      <c r="D161" s="1" t="s">
        <v>14</v>
      </c>
      <c r="E161" s="3">
        <f>E167+E173+E179+E185+E191+E197+E203</f>
        <v>0</v>
      </c>
      <c r="F161" s="3">
        <f t="shared" ref="F161:F163" si="40">F167+F173+F179+F185+F191+F197+F203</f>
        <v>0</v>
      </c>
      <c r="G161" s="53"/>
      <c r="H161" s="22"/>
      <c r="I161" s="4"/>
      <c r="J161" s="24"/>
      <c r="K161" s="25"/>
      <c r="L161" s="3">
        <f>L167+L173+L179+L185+L191+L197+L203</f>
        <v>0</v>
      </c>
      <c r="M161" s="7" t="e">
        <f t="shared" si="6"/>
        <v>#DIV/0!</v>
      </c>
      <c r="N161" s="9" t="e">
        <f t="shared" si="34"/>
        <v>#DIV/0!</v>
      </c>
      <c r="W161" s="7">
        <f t="shared" si="33"/>
        <v>0</v>
      </c>
    </row>
    <row r="162" spans="1:23" ht="60" x14ac:dyDescent="0.25">
      <c r="A162" s="50"/>
      <c r="B162" s="65"/>
      <c r="C162" s="50"/>
      <c r="D162" s="1" t="s">
        <v>15</v>
      </c>
      <c r="E162" s="3">
        <f>E168+E174+E180+E186+E192+E198+E204</f>
        <v>0</v>
      </c>
      <c r="F162" s="3">
        <f t="shared" si="40"/>
        <v>0</v>
      </c>
      <c r="G162" s="53"/>
      <c r="H162" s="22"/>
      <c r="I162" s="4"/>
      <c r="J162" s="24"/>
      <c r="K162" s="25"/>
      <c r="L162" s="3">
        <f>L168+L174+L180+L186+L192+L198+L204</f>
        <v>0</v>
      </c>
      <c r="M162" s="7" t="e">
        <f t="shared" si="6"/>
        <v>#DIV/0!</v>
      </c>
      <c r="N162" s="9" t="e">
        <f t="shared" si="34"/>
        <v>#DIV/0!</v>
      </c>
      <c r="W162" s="7">
        <f t="shared" si="33"/>
        <v>0</v>
      </c>
    </row>
    <row r="163" spans="1:23" ht="30" x14ac:dyDescent="0.25">
      <c r="A163" s="51"/>
      <c r="B163" s="66"/>
      <c r="C163" s="51"/>
      <c r="D163" s="1" t="s">
        <v>16</v>
      </c>
      <c r="E163" s="3">
        <f>E169+E175+E181+E187+E193+E199+E205</f>
        <v>0</v>
      </c>
      <c r="F163" s="3">
        <f t="shared" si="40"/>
        <v>0</v>
      </c>
      <c r="G163" s="54"/>
      <c r="H163" s="22"/>
      <c r="I163" s="4"/>
      <c r="J163" s="24"/>
      <c r="K163" s="25"/>
      <c r="L163" s="3">
        <f>L169+L175+L181+L187+L193+L199+L205</f>
        <v>0</v>
      </c>
      <c r="M163" s="7" t="e">
        <f t="shared" si="6"/>
        <v>#DIV/0!</v>
      </c>
      <c r="N163" s="9" t="e">
        <f t="shared" si="34"/>
        <v>#DIV/0!</v>
      </c>
      <c r="W163" s="7">
        <f t="shared" si="33"/>
        <v>0</v>
      </c>
    </row>
    <row r="164" spans="1:23" ht="15.75" customHeight="1" x14ac:dyDescent="0.25">
      <c r="A164" s="49" t="s">
        <v>63</v>
      </c>
      <c r="B164" s="64" t="s">
        <v>66</v>
      </c>
      <c r="C164" s="49" t="s">
        <v>10</v>
      </c>
      <c r="D164" s="1" t="s">
        <v>11</v>
      </c>
      <c r="E164" s="2">
        <f>E165+E169</f>
        <v>926662583.75</v>
      </c>
      <c r="F164" s="2">
        <f>F165+F169</f>
        <v>657371463.50999999</v>
      </c>
      <c r="G164" s="52" t="s">
        <v>640</v>
      </c>
      <c r="H164" s="67" t="s">
        <v>67</v>
      </c>
      <c r="I164" s="58" t="s">
        <v>20</v>
      </c>
      <c r="J164" s="61" t="s">
        <v>552</v>
      </c>
      <c r="K164" s="46">
        <v>87859</v>
      </c>
      <c r="L164" s="2">
        <f>L165+L169</f>
        <v>926662583.75</v>
      </c>
      <c r="M164" s="7">
        <f t="shared" si="6"/>
        <v>70.939679127839824</v>
      </c>
      <c r="N164" s="9">
        <f t="shared" si="34"/>
        <v>70.939679127839824</v>
      </c>
      <c r="W164" s="7">
        <f t="shared" si="33"/>
        <v>926662583.75</v>
      </c>
    </row>
    <row r="165" spans="1:23" ht="46.5" customHeight="1" x14ac:dyDescent="0.25">
      <c r="A165" s="50"/>
      <c r="B165" s="65"/>
      <c r="C165" s="50"/>
      <c r="D165" s="1" t="s">
        <v>332</v>
      </c>
      <c r="E165" s="3">
        <f>E166+E167+E168</f>
        <v>926662583.75</v>
      </c>
      <c r="F165" s="3">
        <f>F166+F167+F168</f>
        <v>657371463.50999999</v>
      </c>
      <c r="G165" s="53"/>
      <c r="H165" s="68"/>
      <c r="I165" s="59"/>
      <c r="J165" s="62"/>
      <c r="K165" s="47"/>
      <c r="L165" s="3">
        <f>L166+L167+L168</f>
        <v>926662583.75</v>
      </c>
      <c r="M165" s="7">
        <f t="shared" si="6"/>
        <v>70.939679127839824</v>
      </c>
      <c r="N165" s="9">
        <f t="shared" si="34"/>
        <v>70.939679127839824</v>
      </c>
      <c r="W165" s="7">
        <f t="shared" si="33"/>
        <v>926662583.75</v>
      </c>
    </row>
    <row r="166" spans="1:23" ht="15" customHeight="1" x14ac:dyDescent="0.25">
      <c r="A166" s="50"/>
      <c r="B166" s="65"/>
      <c r="C166" s="50"/>
      <c r="D166" s="1" t="s">
        <v>13</v>
      </c>
      <c r="E166" s="3">
        <v>926662583.75</v>
      </c>
      <c r="F166" s="3">
        <v>657371463.50999999</v>
      </c>
      <c r="G166" s="53"/>
      <c r="H166" s="69"/>
      <c r="I166" s="60"/>
      <c r="J166" s="63"/>
      <c r="K166" s="48"/>
      <c r="L166" s="3">
        <v>926662583.75</v>
      </c>
      <c r="M166" s="7">
        <f t="shared" si="6"/>
        <v>70.939679127839824</v>
      </c>
      <c r="N166" s="9">
        <f t="shared" si="34"/>
        <v>70.939679127839824</v>
      </c>
      <c r="W166" s="7">
        <f t="shared" si="33"/>
        <v>926662583.75</v>
      </c>
    </row>
    <row r="167" spans="1:23" ht="47.25" customHeight="1" x14ac:dyDescent="0.25">
      <c r="A167" s="50"/>
      <c r="B167" s="65"/>
      <c r="C167" s="50"/>
      <c r="D167" s="1" t="s">
        <v>14</v>
      </c>
      <c r="E167" s="3">
        <v>0</v>
      </c>
      <c r="F167" s="3">
        <v>0</v>
      </c>
      <c r="G167" s="53"/>
      <c r="H167" s="22"/>
      <c r="I167" s="23"/>
      <c r="J167" s="5"/>
      <c r="K167" s="25"/>
      <c r="L167" s="3">
        <v>0</v>
      </c>
      <c r="M167" s="7" t="e">
        <f t="shared" si="6"/>
        <v>#DIV/0!</v>
      </c>
      <c r="N167" s="9" t="e">
        <f t="shared" si="34"/>
        <v>#DIV/0!</v>
      </c>
      <c r="W167" s="7">
        <f t="shared" si="33"/>
        <v>0</v>
      </c>
    </row>
    <row r="168" spans="1:23" ht="60" x14ac:dyDescent="0.25">
      <c r="A168" s="50"/>
      <c r="B168" s="65"/>
      <c r="C168" s="50"/>
      <c r="D168" s="1" t="s">
        <v>15</v>
      </c>
      <c r="E168" s="3">
        <v>0</v>
      </c>
      <c r="F168" s="3">
        <v>0</v>
      </c>
      <c r="G168" s="53"/>
      <c r="H168" s="22"/>
      <c r="I168" s="4"/>
      <c r="J168" s="24"/>
      <c r="K168" s="25"/>
      <c r="L168" s="3">
        <v>0</v>
      </c>
      <c r="M168" s="7" t="e">
        <f t="shared" si="6"/>
        <v>#DIV/0!</v>
      </c>
      <c r="N168" s="9" t="e">
        <f t="shared" si="34"/>
        <v>#DIV/0!</v>
      </c>
      <c r="W168" s="7">
        <f t="shared" si="33"/>
        <v>0</v>
      </c>
    </row>
    <row r="169" spans="1:23" ht="42.75" customHeight="1" x14ac:dyDescent="0.25">
      <c r="A169" s="51"/>
      <c r="B169" s="66"/>
      <c r="C169" s="51"/>
      <c r="D169" s="1" t="s">
        <v>16</v>
      </c>
      <c r="E169" s="3">
        <v>0</v>
      </c>
      <c r="F169" s="3">
        <v>0</v>
      </c>
      <c r="G169" s="54"/>
      <c r="H169" s="22"/>
      <c r="I169" s="4"/>
      <c r="J169" s="24"/>
      <c r="K169" s="25"/>
      <c r="L169" s="3">
        <v>0</v>
      </c>
      <c r="M169" s="7" t="e">
        <f t="shared" si="6"/>
        <v>#DIV/0!</v>
      </c>
      <c r="N169" s="9" t="e">
        <f t="shared" si="34"/>
        <v>#DIV/0!</v>
      </c>
      <c r="W169" s="7">
        <f t="shared" si="33"/>
        <v>0</v>
      </c>
    </row>
    <row r="170" spans="1:23" x14ac:dyDescent="0.25">
      <c r="A170" s="49" t="s">
        <v>68</v>
      </c>
      <c r="B170" s="64" t="s">
        <v>351</v>
      </c>
      <c r="C170" s="49" t="s">
        <v>10</v>
      </c>
      <c r="D170" s="1" t="s">
        <v>11</v>
      </c>
      <c r="E170" s="2">
        <f>E171+E175</f>
        <v>375619560.19999999</v>
      </c>
      <c r="F170" s="2">
        <f>F171+F175</f>
        <v>308422372.44999999</v>
      </c>
      <c r="G170" s="52" t="s">
        <v>683</v>
      </c>
      <c r="H170" s="67" t="s">
        <v>386</v>
      </c>
      <c r="I170" s="58" t="s">
        <v>20</v>
      </c>
      <c r="J170" s="61" t="s">
        <v>551</v>
      </c>
      <c r="K170" s="79">
        <v>77359</v>
      </c>
      <c r="L170" s="2">
        <f>L171+L175</f>
        <v>375619560.19999999</v>
      </c>
      <c r="M170" s="7">
        <f t="shared" ref="M170:M241" si="41">F170/E170*100</f>
        <v>82.110306578757346</v>
      </c>
      <c r="N170" s="9">
        <f t="shared" si="34"/>
        <v>82.110306578757346</v>
      </c>
      <c r="W170" s="7">
        <f t="shared" si="33"/>
        <v>375619560.19999999</v>
      </c>
    </row>
    <row r="171" spans="1:23" ht="44.25" customHeight="1" x14ac:dyDescent="0.25">
      <c r="A171" s="50"/>
      <c r="B171" s="65"/>
      <c r="C171" s="50"/>
      <c r="D171" s="1" t="s">
        <v>332</v>
      </c>
      <c r="E171" s="3">
        <f>E172+E173+E174</f>
        <v>375619560.19999999</v>
      </c>
      <c r="F171" s="3">
        <f>F172+F173+F174</f>
        <v>308422372.44999999</v>
      </c>
      <c r="G171" s="53"/>
      <c r="H171" s="68"/>
      <c r="I171" s="59"/>
      <c r="J171" s="62"/>
      <c r="K171" s="80"/>
      <c r="L171" s="3">
        <f>L172+L173+L174</f>
        <v>375619560.19999999</v>
      </c>
      <c r="M171" s="7">
        <f t="shared" si="41"/>
        <v>82.110306578757346</v>
      </c>
      <c r="N171" s="9">
        <f t="shared" si="34"/>
        <v>82.110306578757346</v>
      </c>
      <c r="W171" s="7">
        <f t="shared" si="33"/>
        <v>375619560.19999999</v>
      </c>
    </row>
    <row r="172" spans="1:23" ht="15.75" customHeight="1" x14ac:dyDescent="0.25">
      <c r="A172" s="50"/>
      <c r="B172" s="65"/>
      <c r="C172" s="50"/>
      <c r="D172" s="1" t="s">
        <v>13</v>
      </c>
      <c r="E172" s="3">
        <v>375619560.19999999</v>
      </c>
      <c r="F172" s="3">
        <v>308422372.44999999</v>
      </c>
      <c r="G172" s="53"/>
      <c r="H172" s="69"/>
      <c r="I172" s="60"/>
      <c r="J172" s="63"/>
      <c r="K172" s="81"/>
      <c r="L172" s="3">
        <v>375619560.19999999</v>
      </c>
      <c r="M172" s="7">
        <f t="shared" si="41"/>
        <v>82.110306578757346</v>
      </c>
      <c r="N172" s="9">
        <f t="shared" si="34"/>
        <v>82.110306578757346</v>
      </c>
      <c r="W172" s="7">
        <f t="shared" si="33"/>
        <v>375619560.19999999</v>
      </c>
    </row>
    <row r="173" spans="1:23" ht="30" x14ac:dyDescent="0.25">
      <c r="A173" s="50"/>
      <c r="B173" s="65"/>
      <c r="C173" s="50"/>
      <c r="D173" s="1" t="s">
        <v>14</v>
      </c>
      <c r="E173" s="3">
        <v>0</v>
      </c>
      <c r="F173" s="3">
        <v>0</v>
      </c>
      <c r="G173" s="53"/>
      <c r="H173" s="22"/>
      <c r="I173" s="23"/>
      <c r="J173" s="5"/>
      <c r="K173" s="25"/>
      <c r="L173" s="3">
        <v>0</v>
      </c>
      <c r="M173" s="7" t="e">
        <f t="shared" si="41"/>
        <v>#DIV/0!</v>
      </c>
      <c r="N173" s="9" t="e">
        <f t="shared" si="34"/>
        <v>#DIV/0!</v>
      </c>
      <c r="W173" s="7">
        <f t="shared" si="33"/>
        <v>0</v>
      </c>
    </row>
    <row r="174" spans="1:23" ht="111.75" customHeight="1" x14ac:dyDescent="0.25">
      <c r="A174" s="50"/>
      <c r="B174" s="65"/>
      <c r="C174" s="50"/>
      <c r="D174" s="1" t="s">
        <v>15</v>
      </c>
      <c r="E174" s="3">
        <v>0</v>
      </c>
      <c r="F174" s="3">
        <v>0</v>
      </c>
      <c r="G174" s="53"/>
      <c r="H174" s="22"/>
      <c r="I174" s="4"/>
      <c r="J174" s="24"/>
      <c r="K174" s="25"/>
      <c r="L174" s="3">
        <v>0</v>
      </c>
      <c r="M174" s="7" t="e">
        <f t="shared" si="41"/>
        <v>#DIV/0!</v>
      </c>
      <c r="N174" s="9" t="e">
        <f t="shared" si="34"/>
        <v>#DIV/0!</v>
      </c>
      <c r="W174" s="7">
        <f t="shared" si="33"/>
        <v>0</v>
      </c>
    </row>
    <row r="175" spans="1:23" ht="36" customHeight="1" x14ac:dyDescent="0.25">
      <c r="A175" s="51"/>
      <c r="B175" s="66"/>
      <c r="C175" s="51"/>
      <c r="D175" s="1" t="s">
        <v>16</v>
      </c>
      <c r="E175" s="3">
        <v>0</v>
      </c>
      <c r="F175" s="3">
        <v>0</v>
      </c>
      <c r="G175" s="54"/>
      <c r="H175" s="22"/>
      <c r="I175" s="4"/>
      <c r="J175" s="24"/>
      <c r="K175" s="25"/>
      <c r="L175" s="3">
        <v>0</v>
      </c>
      <c r="M175" s="7" t="e">
        <f t="shared" si="41"/>
        <v>#DIV/0!</v>
      </c>
      <c r="N175" s="9" t="e">
        <f t="shared" si="34"/>
        <v>#DIV/0!</v>
      </c>
      <c r="W175" s="7">
        <f t="shared" si="33"/>
        <v>0</v>
      </c>
    </row>
    <row r="176" spans="1:23" x14ac:dyDescent="0.25">
      <c r="A176" s="49" t="s">
        <v>69</v>
      </c>
      <c r="B176" s="64" t="s">
        <v>352</v>
      </c>
      <c r="C176" s="49" t="s">
        <v>10</v>
      </c>
      <c r="D176" s="1" t="s">
        <v>11</v>
      </c>
      <c r="E176" s="2">
        <f>E177+E181</f>
        <v>2853925.3299999996</v>
      </c>
      <c r="F176" s="2">
        <f>F177+F181</f>
        <v>2059605.69</v>
      </c>
      <c r="G176" s="52" t="s">
        <v>684</v>
      </c>
      <c r="H176" s="67" t="s">
        <v>363</v>
      </c>
      <c r="I176" s="58" t="s">
        <v>20</v>
      </c>
      <c r="J176" s="61" t="s">
        <v>550</v>
      </c>
      <c r="K176" s="46">
        <v>358</v>
      </c>
      <c r="L176" s="2">
        <f>L177+L181</f>
        <v>2853925.3299999996</v>
      </c>
      <c r="M176" s="7">
        <f t="shared" si="41"/>
        <v>72.167469427099562</v>
      </c>
      <c r="N176" s="9">
        <f t="shared" si="34"/>
        <v>72.167469427099562</v>
      </c>
      <c r="W176" s="7">
        <f t="shared" si="33"/>
        <v>2853925.3299999996</v>
      </c>
    </row>
    <row r="177" spans="1:23" ht="47.25" customHeight="1" x14ac:dyDescent="0.25">
      <c r="A177" s="50"/>
      <c r="B177" s="65"/>
      <c r="C177" s="50"/>
      <c r="D177" s="1" t="s">
        <v>332</v>
      </c>
      <c r="E177" s="3">
        <f>E178+E179+E180</f>
        <v>2853925.3299999996</v>
      </c>
      <c r="F177" s="3">
        <f>F178+F179+F180</f>
        <v>2059605.69</v>
      </c>
      <c r="G177" s="53"/>
      <c r="H177" s="68"/>
      <c r="I177" s="59"/>
      <c r="J177" s="62"/>
      <c r="K177" s="47"/>
      <c r="L177" s="3">
        <f>L178+L179+L180</f>
        <v>2853925.3299999996</v>
      </c>
      <c r="M177" s="7">
        <f t="shared" si="41"/>
        <v>72.167469427099562</v>
      </c>
      <c r="N177" s="9">
        <f t="shared" si="34"/>
        <v>72.167469427099562</v>
      </c>
      <c r="W177" s="7">
        <f t="shared" si="33"/>
        <v>2853925.3299999996</v>
      </c>
    </row>
    <row r="178" spans="1:23" ht="15" customHeight="1" x14ac:dyDescent="0.25">
      <c r="A178" s="50"/>
      <c r="B178" s="65"/>
      <c r="C178" s="50"/>
      <c r="D178" s="1" t="s">
        <v>13</v>
      </c>
      <c r="E178" s="3">
        <v>2853925.3299999996</v>
      </c>
      <c r="F178" s="3">
        <v>2059605.69</v>
      </c>
      <c r="G178" s="53"/>
      <c r="H178" s="69"/>
      <c r="I178" s="60"/>
      <c r="J178" s="63"/>
      <c r="K178" s="48"/>
      <c r="L178" s="3">
        <v>2853925.3299999996</v>
      </c>
      <c r="M178" s="7">
        <f t="shared" si="41"/>
        <v>72.167469427099562</v>
      </c>
      <c r="N178" s="9">
        <f t="shared" si="34"/>
        <v>72.167469427099562</v>
      </c>
      <c r="W178" s="7">
        <f t="shared" si="33"/>
        <v>2853925.3299999996</v>
      </c>
    </row>
    <row r="179" spans="1:23" ht="30" x14ac:dyDescent="0.25">
      <c r="A179" s="50"/>
      <c r="B179" s="65"/>
      <c r="C179" s="50"/>
      <c r="D179" s="1" t="s">
        <v>14</v>
      </c>
      <c r="E179" s="3">
        <v>0</v>
      </c>
      <c r="F179" s="3">
        <v>0</v>
      </c>
      <c r="G179" s="53"/>
      <c r="H179" s="22"/>
      <c r="I179" s="23"/>
      <c r="J179" s="5"/>
      <c r="K179" s="25"/>
      <c r="L179" s="3">
        <v>0</v>
      </c>
      <c r="M179" s="7" t="e">
        <f t="shared" si="41"/>
        <v>#DIV/0!</v>
      </c>
      <c r="N179" s="9" t="e">
        <f t="shared" si="34"/>
        <v>#DIV/0!</v>
      </c>
      <c r="W179" s="7">
        <f t="shared" si="33"/>
        <v>0</v>
      </c>
    </row>
    <row r="180" spans="1:23" ht="60" x14ac:dyDescent="0.25">
      <c r="A180" s="50"/>
      <c r="B180" s="65"/>
      <c r="C180" s="50"/>
      <c r="D180" s="1" t="s">
        <v>15</v>
      </c>
      <c r="E180" s="3">
        <v>0</v>
      </c>
      <c r="F180" s="3">
        <v>0</v>
      </c>
      <c r="G180" s="53"/>
      <c r="H180" s="22"/>
      <c r="I180" s="4"/>
      <c r="J180" s="24"/>
      <c r="K180" s="25"/>
      <c r="L180" s="3">
        <v>0</v>
      </c>
      <c r="M180" s="7" t="e">
        <f t="shared" si="41"/>
        <v>#DIV/0!</v>
      </c>
      <c r="N180" s="9" t="e">
        <f t="shared" si="34"/>
        <v>#DIV/0!</v>
      </c>
      <c r="W180" s="7">
        <f t="shared" si="33"/>
        <v>0</v>
      </c>
    </row>
    <row r="181" spans="1:23" ht="51.75" customHeight="1" x14ac:dyDescent="0.25">
      <c r="A181" s="51"/>
      <c r="B181" s="66"/>
      <c r="C181" s="51"/>
      <c r="D181" s="1" t="s">
        <v>16</v>
      </c>
      <c r="E181" s="3">
        <v>0</v>
      </c>
      <c r="F181" s="3">
        <v>0</v>
      </c>
      <c r="G181" s="54"/>
      <c r="H181" s="22"/>
      <c r="I181" s="4"/>
      <c r="J181" s="24"/>
      <c r="K181" s="25"/>
      <c r="L181" s="3">
        <v>0</v>
      </c>
      <c r="M181" s="7" t="e">
        <f t="shared" si="41"/>
        <v>#DIV/0!</v>
      </c>
      <c r="N181" s="9" t="e">
        <f t="shared" si="34"/>
        <v>#DIV/0!</v>
      </c>
      <c r="W181" s="7">
        <f t="shared" si="33"/>
        <v>0</v>
      </c>
    </row>
    <row r="182" spans="1:23" x14ac:dyDescent="0.25">
      <c r="A182" s="49" t="s">
        <v>70</v>
      </c>
      <c r="B182" s="64" t="s">
        <v>71</v>
      </c>
      <c r="C182" s="49" t="s">
        <v>10</v>
      </c>
      <c r="D182" s="1" t="s">
        <v>11</v>
      </c>
      <c r="E182" s="2">
        <f>E183+E187</f>
        <v>12587634</v>
      </c>
      <c r="F182" s="2">
        <f>F183+F187</f>
        <v>8205157</v>
      </c>
      <c r="G182" s="52" t="s">
        <v>614</v>
      </c>
      <c r="H182" s="67" t="s">
        <v>72</v>
      </c>
      <c r="I182" s="58" t="s">
        <v>20</v>
      </c>
      <c r="J182" s="61">
        <v>567</v>
      </c>
      <c r="K182" s="46">
        <v>380</v>
      </c>
      <c r="L182" s="2">
        <f>L183+L187</f>
        <v>12587634</v>
      </c>
      <c r="M182" s="7">
        <f t="shared" si="41"/>
        <v>65.184267353181696</v>
      </c>
      <c r="N182" s="9">
        <f t="shared" si="34"/>
        <v>65.184267353181696</v>
      </c>
      <c r="W182" s="7">
        <f t="shared" si="33"/>
        <v>12587634</v>
      </c>
    </row>
    <row r="183" spans="1:23" ht="47.25" customHeight="1" x14ac:dyDescent="0.25">
      <c r="A183" s="50"/>
      <c r="B183" s="65"/>
      <c r="C183" s="50"/>
      <c r="D183" s="1" t="s">
        <v>332</v>
      </c>
      <c r="E183" s="3">
        <f>E184+E185+E186</f>
        <v>12587634</v>
      </c>
      <c r="F183" s="3">
        <f>F184+F185+F186</f>
        <v>8205157</v>
      </c>
      <c r="G183" s="53"/>
      <c r="H183" s="68"/>
      <c r="I183" s="59"/>
      <c r="J183" s="62"/>
      <c r="K183" s="47"/>
      <c r="L183" s="3">
        <f>L184+L185+L186</f>
        <v>12587634</v>
      </c>
      <c r="M183" s="7">
        <f t="shared" si="41"/>
        <v>65.184267353181696</v>
      </c>
      <c r="N183" s="9">
        <f t="shared" si="34"/>
        <v>65.184267353181696</v>
      </c>
      <c r="W183" s="7">
        <f t="shared" si="33"/>
        <v>12587634</v>
      </c>
    </row>
    <row r="184" spans="1:23" ht="15" customHeight="1" x14ac:dyDescent="0.25">
      <c r="A184" s="50"/>
      <c r="B184" s="65"/>
      <c r="C184" s="50"/>
      <c r="D184" s="1" t="s">
        <v>13</v>
      </c>
      <c r="E184" s="3">
        <v>12587634</v>
      </c>
      <c r="F184" s="3">
        <v>8205157</v>
      </c>
      <c r="G184" s="53"/>
      <c r="H184" s="69"/>
      <c r="I184" s="60"/>
      <c r="J184" s="63"/>
      <c r="K184" s="48"/>
      <c r="L184" s="3">
        <v>12587634</v>
      </c>
      <c r="M184" s="7">
        <f t="shared" si="41"/>
        <v>65.184267353181696</v>
      </c>
      <c r="N184" s="9">
        <f t="shared" si="34"/>
        <v>65.184267353181696</v>
      </c>
      <c r="W184" s="7">
        <f t="shared" si="33"/>
        <v>12587634</v>
      </c>
    </row>
    <row r="185" spans="1:23" ht="30" x14ac:dyDescent="0.25">
      <c r="A185" s="50"/>
      <c r="B185" s="65"/>
      <c r="C185" s="50"/>
      <c r="D185" s="1" t="s">
        <v>14</v>
      </c>
      <c r="E185" s="3">
        <v>0</v>
      </c>
      <c r="F185" s="3">
        <v>0</v>
      </c>
      <c r="G185" s="53"/>
      <c r="H185" s="22"/>
      <c r="I185" s="23"/>
      <c r="J185" s="5"/>
      <c r="K185" s="25"/>
      <c r="L185" s="3">
        <v>0</v>
      </c>
      <c r="M185" s="7" t="e">
        <f t="shared" si="41"/>
        <v>#DIV/0!</v>
      </c>
      <c r="N185" s="9" t="e">
        <f t="shared" si="34"/>
        <v>#DIV/0!</v>
      </c>
      <c r="W185" s="7">
        <f t="shared" si="33"/>
        <v>0</v>
      </c>
    </row>
    <row r="186" spans="1:23" ht="60" x14ac:dyDescent="0.25">
      <c r="A186" s="50"/>
      <c r="B186" s="65"/>
      <c r="C186" s="50"/>
      <c r="D186" s="1" t="s">
        <v>15</v>
      </c>
      <c r="E186" s="3">
        <v>0</v>
      </c>
      <c r="F186" s="3">
        <v>0</v>
      </c>
      <c r="G186" s="53"/>
      <c r="H186" s="22"/>
      <c r="I186" s="4"/>
      <c r="J186" s="24"/>
      <c r="K186" s="25"/>
      <c r="L186" s="3">
        <v>0</v>
      </c>
      <c r="M186" s="7" t="e">
        <f t="shared" si="41"/>
        <v>#DIV/0!</v>
      </c>
      <c r="N186" s="9" t="e">
        <f t="shared" si="34"/>
        <v>#DIV/0!</v>
      </c>
      <c r="W186" s="7">
        <f t="shared" si="33"/>
        <v>0</v>
      </c>
    </row>
    <row r="187" spans="1:23" ht="30" x14ac:dyDescent="0.25">
      <c r="A187" s="51"/>
      <c r="B187" s="66"/>
      <c r="C187" s="51"/>
      <c r="D187" s="1" t="s">
        <v>16</v>
      </c>
      <c r="E187" s="3">
        <v>0</v>
      </c>
      <c r="F187" s="3">
        <v>0</v>
      </c>
      <c r="G187" s="54"/>
      <c r="H187" s="22"/>
      <c r="I187" s="4"/>
      <c r="J187" s="24"/>
      <c r="K187" s="25"/>
      <c r="L187" s="3">
        <v>0</v>
      </c>
      <c r="M187" s="7" t="e">
        <f t="shared" si="41"/>
        <v>#DIV/0!</v>
      </c>
      <c r="N187" s="9" t="e">
        <f t="shared" si="34"/>
        <v>#DIV/0!</v>
      </c>
      <c r="W187" s="7">
        <f t="shared" si="33"/>
        <v>0</v>
      </c>
    </row>
    <row r="188" spans="1:23" x14ac:dyDescent="0.25">
      <c r="A188" s="49" t="s">
        <v>73</v>
      </c>
      <c r="B188" s="64" t="s">
        <v>74</v>
      </c>
      <c r="C188" s="49" t="s">
        <v>10</v>
      </c>
      <c r="D188" s="1" t="s">
        <v>11</v>
      </c>
      <c r="E188" s="2">
        <f>E189+E193</f>
        <v>339309</v>
      </c>
      <c r="F188" s="2">
        <f>F189+F193</f>
        <v>150791</v>
      </c>
      <c r="G188" s="52" t="s">
        <v>615</v>
      </c>
      <c r="H188" s="67" t="s">
        <v>75</v>
      </c>
      <c r="I188" s="58" t="s">
        <v>20</v>
      </c>
      <c r="J188" s="61">
        <v>8</v>
      </c>
      <c r="K188" s="46">
        <v>8</v>
      </c>
      <c r="L188" s="2">
        <f>L189+L193</f>
        <v>339309</v>
      </c>
      <c r="M188" s="7">
        <f t="shared" si="41"/>
        <v>44.440613128446344</v>
      </c>
      <c r="N188" s="9">
        <f t="shared" si="34"/>
        <v>44.440613128446344</v>
      </c>
      <c r="W188" s="7">
        <f t="shared" si="33"/>
        <v>339309</v>
      </c>
    </row>
    <row r="189" spans="1:23" ht="47.25" customHeight="1" x14ac:dyDescent="0.25">
      <c r="A189" s="50"/>
      <c r="B189" s="65"/>
      <c r="C189" s="50"/>
      <c r="D189" s="1" t="s">
        <v>332</v>
      </c>
      <c r="E189" s="3">
        <f>E190+E191+E192</f>
        <v>339309</v>
      </c>
      <c r="F189" s="3">
        <f>F190+F191+F192</f>
        <v>150791</v>
      </c>
      <c r="G189" s="53"/>
      <c r="H189" s="68"/>
      <c r="I189" s="59"/>
      <c r="J189" s="62"/>
      <c r="K189" s="47"/>
      <c r="L189" s="3">
        <f>L190+L191+L192</f>
        <v>339309</v>
      </c>
      <c r="M189" s="7">
        <f t="shared" si="41"/>
        <v>44.440613128446344</v>
      </c>
      <c r="N189" s="9">
        <f t="shared" si="34"/>
        <v>44.440613128446344</v>
      </c>
      <c r="W189" s="7">
        <f t="shared" si="33"/>
        <v>339309</v>
      </c>
    </row>
    <row r="190" spans="1:23" ht="15" customHeight="1" x14ac:dyDescent="0.25">
      <c r="A190" s="50"/>
      <c r="B190" s="65"/>
      <c r="C190" s="50"/>
      <c r="D190" s="1" t="s">
        <v>13</v>
      </c>
      <c r="E190" s="3">
        <v>339309</v>
      </c>
      <c r="F190" s="3">
        <v>150791</v>
      </c>
      <c r="G190" s="53"/>
      <c r="H190" s="69"/>
      <c r="I190" s="60"/>
      <c r="J190" s="63"/>
      <c r="K190" s="48"/>
      <c r="L190" s="3">
        <v>339309</v>
      </c>
      <c r="M190" s="7">
        <f t="shared" si="41"/>
        <v>44.440613128446344</v>
      </c>
      <c r="N190" s="9">
        <f t="shared" si="34"/>
        <v>44.440613128446344</v>
      </c>
      <c r="W190" s="7">
        <f t="shared" si="33"/>
        <v>339309</v>
      </c>
    </row>
    <row r="191" spans="1:23" ht="30" x14ac:dyDescent="0.25">
      <c r="A191" s="50"/>
      <c r="B191" s="65"/>
      <c r="C191" s="50"/>
      <c r="D191" s="1" t="s">
        <v>14</v>
      </c>
      <c r="E191" s="3">
        <v>0</v>
      </c>
      <c r="F191" s="3">
        <v>0</v>
      </c>
      <c r="G191" s="53"/>
      <c r="H191" s="22"/>
      <c r="I191" s="23"/>
      <c r="J191" s="5"/>
      <c r="K191" s="25"/>
      <c r="L191" s="3">
        <v>0</v>
      </c>
      <c r="M191" s="7" t="e">
        <f t="shared" si="41"/>
        <v>#DIV/0!</v>
      </c>
      <c r="N191" s="9" t="e">
        <f t="shared" si="34"/>
        <v>#DIV/0!</v>
      </c>
      <c r="W191" s="7">
        <f t="shared" si="33"/>
        <v>0</v>
      </c>
    </row>
    <row r="192" spans="1:23" ht="60" x14ac:dyDescent="0.25">
      <c r="A192" s="50"/>
      <c r="B192" s="65"/>
      <c r="C192" s="50"/>
      <c r="D192" s="1" t="s">
        <v>15</v>
      </c>
      <c r="E192" s="3">
        <v>0</v>
      </c>
      <c r="F192" s="3">
        <v>0</v>
      </c>
      <c r="G192" s="53"/>
      <c r="H192" s="22"/>
      <c r="I192" s="4"/>
      <c r="J192" s="24"/>
      <c r="K192" s="25"/>
      <c r="L192" s="3">
        <v>0</v>
      </c>
      <c r="M192" s="7" t="e">
        <f t="shared" si="41"/>
        <v>#DIV/0!</v>
      </c>
      <c r="N192" s="9" t="e">
        <f t="shared" si="34"/>
        <v>#DIV/0!</v>
      </c>
      <c r="W192" s="7">
        <f t="shared" si="33"/>
        <v>0</v>
      </c>
    </row>
    <row r="193" spans="1:23" ht="30" x14ac:dyDescent="0.25">
      <c r="A193" s="51"/>
      <c r="B193" s="66"/>
      <c r="C193" s="51"/>
      <c r="D193" s="1" t="s">
        <v>16</v>
      </c>
      <c r="E193" s="3">
        <v>0</v>
      </c>
      <c r="F193" s="3">
        <v>0</v>
      </c>
      <c r="G193" s="54"/>
      <c r="H193" s="22"/>
      <c r="I193" s="4"/>
      <c r="J193" s="24"/>
      <c r="K193" s="25"/>
      <c r="L193" s="3">
        <v>0</v>
      </c>
      <c r="M193" s="7" t="e">
        <f t="shared" si="41"/>
        <v>#DIV/0!</v>
      </c>
      <c r="N193" s="9" t="e">
        <f t="shared" si="34"/>
        <v>#DIV/0!</v>
      </c>
      <c r="W193" s="7">
        <f t="shared" si="33"/>
        <v>0</v>
      </c>
    </row>
    <row r="194" spans="1:23" x14ac:dyDescent="0.25">
      <c r="A194" s="49" t="s">
        <v>76</v>
      </c>
      <c r="B194" s="64" t="s">
        <v>77</v>
      </c>
      <c r="C194" s="49" t="s">
        <v>83</v>
      </c>
      <c r="D194" s="1" t="s">
        <v>11</v>
      </c>
      <c r="E194" s="2">
        <f>E195+E199</f>
        <v>59922726.469999999</v>
      </c>
      <c r="F194" s="2">
        <f>F195+F199</f>
        <v>9471033.7200000007</v>
      </c>
      <c r="G194" s="52" t="s">
        <v>616</v>
      </c>
      <c r="H194" s="67" t="s">
        <v>387</v>
      </c>
      <c r="I194" s="58" t="s">
        <v>78</v>
      </c>
      <c r="J194" s="86" t="s">
        <v>549</v>
      </c>
      <c r="K194" s="46">
        <v>1818.18</v>
      </c>
      <c r="L194" s="2">
        <f>L195+L199</f>
        <v>59922726.469999999</v>
      </c>
      <c r="M194" s="7">
        <f t="shared" si="41"/>
        <v>15.805411866133333</v>
      </c>
      <c r="N194" s="9">
        <f t="shared" si="34"/>
        <v>15.805411866133333</v>
      </c>
      <c r="W194" s="7">
        <f t="shared" si="33"/>
        <v>59922726.469999999</v>
      </c>
    </row>
    <row r="195" spans="1:23" ht="47.25" customHeight="1" x14ac:dyDescent="0.25">
      <c r="A195" s="50"/>
      <c r="B195" s="65"/>
      <c r="C195" s="50"/>
      <c r="D195" s="1" t="s">
        <v>332</v>
      </c>
      <c r="E195" s="3">
        <f>E196+E197+E198</f>
        <v>59922726.469999999</v>
      </c>
      <c r="F195" s="3">
        <f>F196+F197+F198</f>
        <v>9471033.7200000007</v>
      </c>
      <c r="G195" s="53"/>
      <c r="H195" s="68"/>
      <c r="I195" s="59"/>
      <c r="J195" s="99"/>
      <c r="K195" s="47"/>
      <c r="L195" s="3">
        <f>L196+L197+L198</f>
        <v>59922726.469999999</v>
      </c>
      <c r="M195" s="7">
        <f t="shared" si="41"/>
        <v>15.805411866133333</v>
      </c>
      <c r="N195" s="9">
        <f t="shared" si="34"/>
        <v>15.805411866133333</v>
      </c>
      <c r="W195" s="7">
        <f t="shared" si="33"/>
        <v>59922726.469999999</v>
      </c>
    </row>
    <row r="196" spans="1:23" ht="15.75" customHeight="1" x14ac:dyDescent="0.25">
      <c r="A196" s="50"/>
      <c r="B196" s="65"/>
      <c r="C196" s="50"/>
      <c r="D196" s="1" t="s">
        <v>13</v>
      </c>
      <c r="E196" s="3">
        <v>59922726.469999999</v>
      </c>
      <c r="F196" s="3">
        <v>9471033.7200000007</v>
      </c>
      <c r="G196" s="53"/>
      <c r="H196" s="69"/>
      <c r="I196" s="60"/>
      <c r="J196" s="87"/>
      <c r="K196" s="48"/>
      <c r="L196" s="3">
        <v>59922726.469999999</v>
      </c>
      <c r="M196" s="7">
        <f t="shared" si="41"/>
        <v>15.805411866133333</v>
      </c>
      <c r="N196" s="9">
        <f t="shared" si="34"/>
        <v>15.805411866133333</v>
      </c>
      <c r="W196" s="7">
        <f t="shared" si="33"/>
        <v>59922726.469999999</v>
      </c>
    </row>
    <row r="197" spans="1:23" ht="30" x14ac:dyDescent="0.25">
      <c r="A197" s="50"/>
      <c r="B197" s="65"/>
      <c r="C197" s="50"/>
      <c r="D197" s="1" t="s">
        <v>14</v>
      </c>
      <c r="E197" s="3">
        <v>0</v>
      </c>
      <c r="F197" s="3">
        <v>0</v>
      </c>
      <c r="G197" s="53"/>
      <c r="H197" s="22"/>
      <c r="I197" s="23"/>
      <c r="J197" s="5"/>
      <c r="K197" s="25"/>
      <c r="L197" s="3">
        <v>0</v>
      </c>
      <c r="M197" s="7" t="e">
        <f t="shared" si="41"/>
        <v>#DIV/0!</v>
      </c>
      <c r="N197" s="9" t="e">
        <f t="shared" si="34"/>
        <v>#DIV/0!</v>
      </c>
      <c r="W197" s="7">
        <f t="shared" si="33"/>
        <v>0</v>
      </c>
    </row>
    <row r="198" spans="1:23" ht="60" x14ac:dyDescent="0.25">
      <c r="A198" s="50"/>
      <c r="B198" s="65"/>
      <c r="C198" s="50"/>
      <c r="D198" s="1" t="s">
        <v>15</v>
      </c>
      <c r="E198" s="3">
        <v>0</v>
      </c>
      <c r="F198" s="3">
        <v>0</v>
      </c>
      <c r="G198" s="53"/>
      <c r="H198" s="22"/>
      <c r="I198" s="4"/>
      <c r="J198" s="24"/>
      <c r="K198" s="25"/>
      <c r="L198" s="3">
        <v>0</v>
      </c>
      <c r="M198" s="7" t="e">
        <f t="shared" si="41"/>
        <v>#DIV/0!</v>
      </c>
      <c r="N198" s="9" t="e">
        <f t="shared" si="34"/>
        <v>#DIV/0!</v>
      </c>
      <c r="W198" s="7">
        <f t="shared" si="33"/>
        <v>0</v>
      </c>
    </row>
    <row r="199" spans="1:23" ht="30" x14ac:dyDescent="0.25">
      <c r="A199" s="51"/>
      <c r="B199" s="66"/>
      <c r="C199" s="51"/>
      <c r="D199" s="1" t="s">
        <v>16</v>
      </c>
      <c r="E199" s="3">
        <v>0</v>
      </c>
      <c r="F199" s="3">
        <v>0</v>
      </c>
      <c r="G199" s="54"/>
      <c r="H199" s="22"/>
      <c r="I199" s="4"/>
      <c r="J199" s="24"/>
      <c r="K199" s="25"/>
      <c r="L199" s="3">
        <v>0</v>
      </c>
      <c r="M199" s="7" t="e">
        <f t="shared" si="41"/>
        <v>#DIV/0!</v>
      </c>
      <c r="N199" s="9" t="e">
        <f t="shared" si="34"/>
        <v>#DIV/0!</v>
      </c>
      <c r="W199" s="7">
        <f t="shared" ref="W199:W262" si="42">L199-X199</f>
        <v>0</v>
      </c>
    </row>
    <row r="200" spans="1:23" x14ac:dyDescent="0.25">
      <c r="A200" s="49" t="s">
        <v>80</v>
      </c>
      <c r="B200" s="64" t="s">
        <v>79</v>
      </c>
      <c r="C200" s="49" t="s">
        <v>83</v>
      </c>
      <c r="D200" s="1" t="s">
        <v>11</v>
      </c>
      <c r="E200" s="2">
        <f>E201+E205</f>
        <v>88700</v>
      </c>
      <c r="F200" s="2">
        <f>F201+F205</f>
        <v>20076.02</v>
      </c>
      <c r="G200" s="52" t="s">
        <v>617</v>
      </c>
      <c r="H200" s="67" t="s">
        <v>364</v>
      </c>
      <c r="I200" s="58" t="s">
        <v>78</v>
      </c>
      <c r="J200" s="61" t="s">
        <v>548</v>
      </c>
      <c r="K200" s="46">
        <v>3.15</v>
      </c>
      <c r="L200" s="2">
        <f>L201+L205</f>
        <v>88700</v>
      </c>
      <c r="M200" s="7">
        <f t="shared" si="41"/>
        <v>22.633618940248027</v>
      </c>
      <c r="N200" s="9">
        <f t="shared" si="34"/>
        <v>22.633618940248027</v>
      </c>
      <c r="W200" s="7">
        <f t="shared" si="42"/>
        <v>88700</v>
      </c>
    </row>
    <row r="201" spans="1:23" ht="47.25" customHeight="1" x14ac:dyDescent="0.25">
      <c r="A201" s="50"/>
      <c r="B201" s="65"/>
      <c r="C201" s="50"/>
      <c r="D201" s="1" t="s">
        <v>332</v>
      </c>
      <c r="E201" s="3">
        <f>E202+E203+E204</f>
        <v>88700</v>
      </c>
      <c r="F201" s="3">
        <f>F202+F203+F204</f>
        <v>20076.02</v>
      </c>
      <c r="G201" s="53"/>
      <c r="H201" s="68"/>
      <c r="I201" s="59"/>
      <c r="J201" s="62"/>
      <c r="K201" s="47"/>
      <c r="L201" s="3">
        <f>L202+L203+L204</f>
        <v>88700</v>
      </c>
      <c r="M201" s="7">
        <f t="shared" si="41"/>
        <v>22.633618940248027</v>
      </c>
      <c r="N201" s="9">
        <f t="shared" si="34"/>
        <v>22.633618940248027</v>
      </c>
      <c r="W201" s="7">
        <f t="shared" si="42"/>
        <v>88700</v>
      </c>
    </row>
    <row r="202" spans="1:23" ht="15" customHeight="1" x14ac:dyDescent="0.25">
      <c r="A202" s="50"/>
      <c r="B202" s="65"/>
      <c r="C202" s="50"/>
      <c r="D202" s="1" t="s">
        <v>13</v>
      </c>
      <c r="E202" s="3">
        <v>88700</v>
      </c>
      <c r="F202" s="3">
        <v>20076.02</v>
      </c>
      <c r="G202" s="53"/>
      <c r="H202" s="69"/>
      <c r="I202" s="60"/>
      <c r="J202" s="63"/>
      <c r="K202" s="48"/>
      <c r="L202" s="3">
        <v>88700</v>
      </c>
      <c r="M202" s="7">
        <f t="shared" si="41"/>
        <v>22.633618940248027</v>
      </c>
      <c r="N202" s="9">
        <f t="shared" si="34"/>
        <v>22.633618940248027</v>
      </c>
      <c r="W202" s="7">
        <f t="shared" si="42"/>
        <v>88700</v>
      </c>
    </row>
    <row r="203" spans="1:23" ht="30" x14ac:dyDescent="0.25">
      <c r="A203" s="50"/>
      <c r="B203" s="65"/>
      <c r="C203" s="50"/>
      <c r="D203" s="1" t="s">
        <v>14</v>
      </c>
      <c r="E203" s="3">
        <v>0</v>
      </c>
      <c r="F203" s="3"/>
      <c r="G203" s="53"/>
      <c r="H203" s="22"/>
      <c r="I203" s="23"/>
      <c r="J203" s="5"/>
      <c r="K203" s="25"/>
      <c r="L203" s="3">
        <v>0</v>
      </c>
      <c r="M203" s="7" t="e">
        <f t="shared" si="41"/>
        <v>#DIV/0!</v>
      </c>
      <c r="N203" s="9" t="e">
        <f t="shared" si="34"/>
        <v>#DIV/0!</v>
      </c>
      <c r="W203" s="7">
        <f t="shared" si="42"/>
        <v>0</v>
      </c>
    </row>
    <row r="204" spans="1:23" ht="60" x14ac:dyDescent="0.25">
      <c r="A204" s="50"/>
      <c r="B204" s="65"/>
      <c r="C204" s="50"/>
      <c r="D204" s="1" t="s">
        <v>15</v>
      </c>
      <c r="E204" s="3">
        <v>0</v>
      </c>
      <c r="F204" s="3">
        <v>0</v>
      </c>
      <c r="G204" s="53"/>
      <c r="H204" s="22"/>
      <c r="I204" s="4"/>
      <c r="J204" s="24"/>
      <c r="K204" s="25"/>
      <c r="L204" s="3">
        <v>0</v>
      </c>
      <c r="M204" s="7" t="e">
        <f t="shared" si="41"/>
        <v>#DIV/0!</v>
      </c>
      <c r="N204" s="9" t="e">
        <f t="shared" si="34"/>
        <v>#DIV/0!</v>
      </c>
      <c r="W204" s="7">
        <f t="shared" si="42"/>
        <v>0</v>
      </c>
    </row>
    <row r="205" spans="1:23" ht="30" x14ac:dyDescent="0.25">
      <c r="A205" s="51"/>
      <c r="B205" s="66"/>
      <c r="C205" s="51"/>
      <c r="D205" s="1" t="s">
        <v>16</v>
      </c>
      <c r="E205" s="3">
        <v>0</v>
      </c>
      <c r="F205" s="3">
        <v>0</v>
      </c>
      <c r="G205" s="54"/>
      <c r="H205" s="22"/>
      <c r="I205" s="4"/>
      <c r="J205" s="24"/>
      <c r="K205" s="25"/>
      <c r="L205" s="3">
        <v>0</v>
      </c>
      <c r="M205" s="7" t="e">
        <f t="shared" si="41"/>
        <v>#DIV/0!</v>
      </c>
      <c r="N205" s="9" t="e">
        <f t="shared" si="34"/>
        <v>#DIV/0!</v>
      </c>
      <c r="W205" s="7">
        <f t="shared" si="42"/>
        <v>0</v>
      </c>
    </row>
    <row r="206" spans="1:23" ht="15" customHeight="1" x14ac:dyDescent="0.25">
      <c r="A206" s="49" t="s">
        <v>308</v>
      </c>
      <c r="B206" s="64" t="s">
        <v>307</v>
      </c>
      <c r="C206" s="49" t="s">
        <v>83</v>
      </c>
      <c r="D206" s="1" t="s">
        <v>11</v>
      </c>
      <c r="E206" s="2">
        <f>E207+E211</f>
        <v>4198000</v>
      </c>
      <c r="F206" s="2">
        <f>F207+F211</f>
        <v>1362320.5</v>
      </c>
      <c r="G206" s="52" t="s">
        <v>618</v>
      </c>
      <c r="H206" s="67" t="s">
        <v>388</v>
      </c>
      <c r="I206" s="58" t="s">
        <v>311</v>
      </c>
      <c r="J206" s="61" t="s">
        <v>547</v>
      </c>
      <c r="K206" s="46">
        <v>21045</v>
      </c>
      <c r="L206" s="2">
        <f>L207+L211</f>
        <v>4198000</v>
      </c>
      <c r="M206" s="7">
        <f t="shared" si="41"/>
        <v>32.451655550262032</v>
      </c>
      <c r="N206" s="9">
        <f t="shared" si="34"/>
        <v>32.451655550262032</v>
      </c>
      <c r="W206" s="7">
        <f t="shared" si="42"/>
        <v>4198000</v>
      </c>
    </row>
    <row r="207" spans="1:23" ht="45.75" customHeight="1" x14ac:dyDescent="0.25">
      <c r="A207" s="50"/>
      <c r="B207" s="65"/>
      <c r="C207" s="50"/>
      <c r="D207" s="1" t="s">
        <v>332</v>
      </c>
      <c r="E207" s="3">
        <f>E208+E209+E210</f>
        <v>4198000</v>
      </c>
      <c r="F207" s="3">
        <f>F208+F209+F210</f>
        <v>1362320.5</v>
      </c>
      <c r="G207" s="53"/>
      <c r="H207" s="68"/>
      <c r="I207" s="59"/>
      <c r="J207" s="62"/>
      <c r="K207" s="47"/>
      <c r="L207" s="3">
        <f>L208+L209+L210</f>
        <v>4198000</v>
      </c>
      <c r="M207" s="7">
        <f t="shared" si="41"/>
        <v>32.451655550262032</v>
      </c>
      <c r="N207" s="9">
        <f t="shared" si="34"/>
        <v>32.451655550262032</v>
      </c>
      <c r="W207" s="7">
        <f t="shared" si="42"/>
        <v>4198000</v>
      </c>
    </row>
    <row r="208" spans="1:23" ht="15.75" customHeight="1" x14ac:dyDescent="0.25">
      <c r="A208" s="50"/>
      <c r="B208" s="65"/>
      <c r="C208" s="50"/>
      <c r="D208" s="1" t="s">
        <v>13</v>
      </c>
      <c r="E208" s="3">
        <v>4198000</v>
      </c>
      <c r="F208" s="3">
        <v>1362320.5</v>
      </c>
      <c r="G208" s="53"/>
      <c r="H208" s="69"/>
      <c r="I208" s="60"/>
      <c r="J208" s="63"/>
      <c r="K208" s="48"/>
      <c r="L208" s="3">
        <v>4198000</v>
      </c>
      <c r="M208" s="7">
        <f t="shared" si="41"/>
        <v>32.451655550262032</v>
      </c>
      <c r="N208" s="9">
        <f t="shared" si="34"/>
        <v>32.451655550262032</v>
      </c>
      <c r="W208" s="7">
        <f t="shared" si="42"/>
        <v>4198000</v>
      </c>
    </row>
    <row r="209" spans="1:23" ht="30" x14ac:dyDescent="0.25">
      <c r="A209" s="50"/>
      <c r="B209" s="65"/>
      <c r="C209" s="50"/>
      <c r="D209" s="1" t="s">
        <v>14</v>
      </c>
      <c r="E209" s="3">
        <v>0</v>
      </c>
      <c r="F209" s="3">
        <v>0</v>
      </c>
      <c r="G209" s="53"/>
      <c r="H209" s="22"/>
      <c r="I209" s="23"/>
      <c r="J209" s="5"/>
      <c r="K209" s="25"/>
      <c r="L209" s="3">
        <v>0</v>
      </c>
      <c r="N209" s="9" t="e">
        <f t="shared" si="34"/>
        <v>#DIV/0!</v>
      </c>
      <c r="W209" s="7">
        <f t="shared" si="42"/>
        <v>0</v>
      </c>
    </row>
    <row r="210" spans="1:23" ht="60" x14ac:dyDescent="0.25">
      <c r="A210" s="50"/>
      <c r="B210" s="65"/>
      <c r="C210" s="50"/>
      <c r="D210" s="1" t="s">
        <v>15</v>
      </c>
      <c r="E210" s="3">
        <v>0</v>
      </c>
      <c r="F210" s="3">
        <v>0</v>
      </c>
      <c r="G210" s="53"/>
      <c r="H210" s="22"/>
      <c r="I210" s="23"/>
      <c r="J210" s="24"/>
      <c r="K210" s="25"/>
      <c r="L210" s="3">
        <v>0</v>
      </c>
      <c r="N210" s="9" t="e">
        <f t="shared" si="34"/>
        <v>#DIV/0!</v>
      </c>
      <c r="W210" s="7">
        <f t="shared" si="42"/>
        <v>0</v>
      </c>
    </row>
    <row r="211" spans="1:23" ht="30" x14ac:dyDescent="0.25">
      <c r="A211" s="51"/>
      <c r="B211" s="66"/>
      <c r="C211" s="51"/>
      <c r="D211" s="1" t="s">
        <v>16</v>
      </c>
      <c r="E211" s="3">
        <v>0</v>
      </c>
      <c r="F211" s="3">
        <v>0</v>
      </c>
      <c r="G211" s="54"/>
      <c r="H211" s="22"/>
      <c r="I211" s="4"/>
      <c r="J211" s="24"/>
      <c r="K211" s="25"/>
      <c r="L211" s="3">
        <v>0</v>
      </c>
      <c r="N211" s="9" t="e">
        <f t="shared" si="34"/>
        <v>#DIV/0!</v>
      </c>
      <c r="W211" s="7">
        <f t="shared" si="42"/>
        <v>0</v>
      </c>
    </row>
    <row r="212" spans="1:23" ht="15" customHeight="1" x14ac:dyDescent="0.25">
      <c r="A212" s="49" t="s">
        <v>309</v>
      </c>
      <c r="B212" s="64" t="s">
        <v>310</v>
      </c>
      <c r="C212" s="49" t="s">
        <v>83</v>
      </c>
      <c r="D212" s="1" t="s">
        <v>11</v>
      </c>
      <c r="E212" s="2">
        <f>E213+E217</f>
        <v>3200</v>
      </c>
      <c r="F212" s="2">
        <f>F213+F217</f>
        <v>1126.5</v>
      </c>
      <c r="G212" s="52" t="s">
        <v>619</v>
      </c>
      <c r="H212" s="67" t="s">
        <v>312</v>
      </c>
      <c r="I212" s="58" t="s">
        <v>311</v>
      </c>
      <c r="J212" s="61" t="s">
        <v>546</v>
      </c>
      <c r="K212" s="46">
        <v>28</v>
      </c>
      <c r="L212" s="2">
        <f>L213+L217</f>
        <v>3200</v>
      </c>
      <c r="N212" s="9">
        <f t="shared" si="34"/>
        <v>35.203125</v>
      </c>
      <c r="W212" s="7">
        <f t="shared" si="42"/>
        <v>3200</v>
      </c>
    </row>
    <row r="213" spans="1:23" ht="47.25" customHeight="1" x14ac:dyDescent="0.25">
      <c r="A213" s="50"/>
      <c r="B213" s="65"/>
      <c r="C213" s="50"/>
      <c r="D213" s="1" t="s">
        <v>332</v>
      </c>
      <c r="E213" s="3">
        <f>E214+E215+E216</f>
        <v>3200</v>
      </c>
      <c r="F213" s="3">
        <f>F214+F215+F216</f>
        <v>1126.5</v>
      </c>
      <c r="G213" s="53"/>
      <c r="H213" s="68"/>
      <c r="I213" s="59"/>
      <c r="J213" s="62"/>
      <c r="K213" s="47"/>
      <c r="L213" s="3">
        <f>L214+L215+L216</f>
        <v>3200</v>
      </c>
      <c r="N213" s="9">
        <f t="shared" si="34"/>
        <v>35.203125</v>
      </c>
      <c r="W213" s="7">
        <f t="shared" si="42"/>
        <v>3200</v>
      </c>
    </row>
    <row r="214" spans="1:23" ht="15.75" customHeight="1" x14ac:dyDescent="0.25">
      <c r="A214" s="50"/>
      <c r="B214" s="65"/>
      <c r="C214" s="50"/>
      <c r="D214" s="1" t="s">
        <v>13</v>
      </c>
      <c r="E214" s="3">
        <v>3200</v>
      </c>
      <c r="F214" s="3">
        <v>1126.5</v>
      </c>
      <c r="G214" s="53"/>
      <c r="H214" s="69"/>
      <c r="I214" s="60"/>
      <c r="J214" s="63"/>
      <c r="K214" s="48"/>
      <c r="L214" s="3">
        <v>3200</v>
      </c>
      <c r="N214" s="9">
        <f t="shared" si="34"/>
        <v>35.203125</v>
      </c>
      <c r="W214" s="7">
        <f t="shared" si="42"/>
        <v>3200</v>
      </c>
    </row>
    <row r="215" spans="1:23" ht="30" x14ac:dyDescent="0.25">
      <c r="A215" s="50"/>
      <c r="B215" s="65"/>
      <c r="C215" s="50"/>
      <c r="D215" s="1" t="s">
        <v>14</v>
      </c>
      <c r="E215" s="3">
        <v>0</v>
      </c>
      <c r="F215" s="3">
        <v>0</v>
      </c>
      <c r="G215" s="53"/>
      <c r="H215" s="22"/>
      <c r="I215" s="23"/>
      <c r="J215" s="5"/>
      <c r="K215" s="25"/>
      <c r="L215" s="3">
        <v>0</v>
      </c>
      <c r="N215" s="9" t="e">
        <f t="shared" si="34"/>
        <v>#DIV/0!</v>
      </c>
      <c r="W215" s="7">
        <f t="shared" si="42"/>
        <v>0</v>
      </c>
    </row>
    <row r="216" spans="1:23" ht="60" x14ac:dyDescent="0.25">
      <c r="A216" s="50"/>
      <c r="B216" s="65"/>
      <c r="C216" s="50"/>
      <c r="D216" s="1" t="s">
        <v>15</v>
      </c>
      <c r="E216" s="3">
        <v>0</v>
      </c>
      <c r="F216" s="3">
        <v>0</v>
      </c>
      <c r="G216" s="53"/>
      <c r="H216" s="22"/>
      <c r="I216" s="4"/>
      <c r="J216" s="24"/>
      <c r="K216" s="25"/>
      <c r="L216" s="3">
        <v>0</v>
      </c>
      <c r="N216" s="9" t="e">
        <f t="shared" ref="N216:N279" si="43">F216/L216*100</f>
        <v>#DIV/0!</v>
      </c>
      <c r="W216" s="7">
        <f t="shared" si="42"/>
        <v>0</v>
      </c>
    </row>
    <row r="217" spans="1:23" ht="30" x14ac:dyDescent="0.25">
      <c r="A217" s="51"/>
      <c r="B217" s="66"/>
      <c r="C217" s="51"/>
      <c r="D217" s="1" t="s">
        <v>16</v>
      </c>
      <c r="E217" s="3">
        <v>0</v>
      </c>
      <c r="F217" s="3">
        <v>0</v>
      </c>
      <c r="G217" s="54"/>
      <c r="H217" s="22"/>
      <c r="I217" s="4"/>
      <c r="J217" s="24"/>
      <c r="K217" s="25"/>
      <c r="L217" s="3">
        <v>0</v>
      </c>
      <c r="N217" s="9" t="e">
        <f t="shared" si="43"/>
        <v>#DIV/0!</v>
      </c>
      <c r="W217" s="7">
        <f t="shared" si="42"/>
        <v>0</v>
      </c>
    </row>
    <row r="218" spans="1:23" x14ac:dyDescent="0.25">
      <c r="A218" s="49" t="s">
        <v>81</v>
      </c>
      <c r="B218" s="64" t="s">
        <v>82</v>
      </c>
      <c r="C218" s="49" t="s">
        <v>84</v>
      </c>
      <c r="D218" s="1" t="s">
        <v>11</v>
      </c>
      <c r="E218" s="2">
        <f>E219+E223</f>
        <v>444061847.09000003</v>
      </c>
      <c r="F218" s="2">
        <f>F219+F223</f>
        <v>314582813.40000004</v>
      </c>
      <c r="G218" s="52" t="s">
        <v>659</v>
      </c>
      <c r="H218" s="22"/>
      <c r="I218" s="4"/>
      <c r="J218" s="24"/>
      <c r="K218" s="25"/>
      <c r="L218" s="2">
        <f>L219+L223</f>
        <v>444061847.09000003</v>
      </c>
      <c r="M218" s="7">
        <f t="shared" si="41"/>
        <v>70.842117029757361</v>
      </c>
      <c r="N218" s="9">
        <f t="shared" si="43"/>
        <v>70.842117029757361</v>
      </c>
      <c r="P218" s="9">
        <v>433045014.89999998</v>
      </c>
      <c r="W218" s="7">
        <f t="shared" si="42"/>
        <v>444061847.09000003</v>
      </c>
    </row>
    <row r="219" spans="1:23" ht="45.75" customHeight="1" x14ac:dyDescent="0.25">
      <c r="A219" s="50"/>
      <c r="B219" s="65"/>
      <c r="C219" s="50"/>
      <c r="D219" s="1" t="s">
        <v>332</v>
      </c>
      <c r="E219" s="3">
        <f>E220+E221+E222</f>
        <v>444061847.09000003</v>
      </c>
      <c r="F219" s="3">
        <f>F220+F221+F222</f>
        <v>314582813.40000004</v>
      </c>
      <c r="G219" s="53"/>
      <c r="H219" s="22"/>
      <c r="I219" s="4"/>
      <c r="J219" s="24"/>
      <c r="K219" s="25"/>
      <c r="L219" s="3">
        <f>L220+L221+L222</f>
        <v>444061847.09000003</v>
      </c>
      <c r="M219" s="7">
        <f t="shared" si="41"/>
        <v>70.842117029757361</v>
      </c>
      <c r="N219" s="9">
        <f t="shared" si="43"/>
        <v>70.842117029757361</v>
      </c>
      <c r="W219" s="7">
        <f t="shared" si="42"/>
        <v>444061847.09000003</v>
      </c>
    </row>
    <row r="220" spans="1:23" ht="15" customHeight="1" x14ac:dyDescent="0.25">
      <c r="A220" s="50"/>
      <c r="B220" s="65"/>
      <c r="C220" s="50"/>
      <c r="D220" s="1" t="s">
        <v>13</v>
      </c>
      <c r="E220" s="3">
        <f>E226+E232+E238+E250+E256+E244</f>
        <v>444061847.09000003</v>
      </c>
      <c r="F220" s="3">
        <f>F226+F232+F238+F250+F256+F244</f>
        <v>314582813.40000004</v>
      </c>
      <c r="G220" s="53"/>
      <c r="H220" s="22"/>
      <c r="I220" s="4"/>
      <c r="J220" s="24"/>
      <c r="K220" s="25"/>
      <c r="L220" s="3">
        <f>L226+L232+L238+L250+L256+L244</f>
        <v>444061847.09000003</v>
      </c>
      <c r="M220" s="7">
        <f t="shared" si="41"/>
        <v>70.842117029757361</v>
      </c>
      <c r="N220" s="9">
        <f t="shared" si="43"/>
        <v>70.842117029757361</v>
      </c>
      <c r="W220" s="7">
        <f t="shared" si="42"/>
        <v>444061847.09000003</v>
      </c>
    </row>
    <row r="221" spans="1:23" ht="30" x14ac:dyDescent="0.25">
      <c r="A221" s="50"/>
      <c r="B221" s="65"/>
      <c r="C221" s="50"/>
      <c r="D221" s="1" t="s">
        <v>14</v>
      </c>
      <c r="E221" s="3">
        <f t="shared" ref="E221:E223" si="44">E227+E233+E239+E251+E257+E245</f>
        <v>0</v>
      </c>
      <c r="F221" s="3">
        <f t="shared" ref="F221:F223" si="45">F227+F233+F239+F251+F257+F245</f>
        <v>0</v>
      </c>
      <c r="G221" s="53"/>
      <c r="H221" s="22"/>
      <c r="I221" s="23"/>
      <c r="J221" s="5"/>
      <c r="K221" s="25"/>
      <c r="L221" s="3">
        <f t="shared" ref="L221" si="46">L227+L233+L239+L251+L257+L245</f>
        <v>0</v>
      </c>
      <c r="M221" s="7" t="e">
        <f t="shared" si="41"/>
        <v>#DIV/0!</v>
      </c>
      <c r="N221" s="9" t="e">
        <f t="shared" si="43"/>
        <v>#DIV/0!</v>
      </c>
      <c r="W221" s="7">
        <f t="shared" si="42"/>
        <v>0</v>
      </c>
    </row>
    <row r="222" spans="1:23" ht="60" x14ac:dyDescent="0.25">
      <c r="A222" s="50"/>
      <c r="B222" s="65"/>
      <c r="C222" s="50"/>
      <c r="D222" s="1" t="s">
        <v>15</v>
      </c>
      <c r="E222" s="3">
        <f t="shared" si="44"/>
        <v>0</v>
      </c>
      <c r="F222" s="3">
        <f t="shared" si="45"/>
        <v>0</v>
      </c>
      <c r="G222" s="53"/>
      <c r="H222" s="22"/>
      <c r="I222" s="4"/>
      <c r="J222" s="24"/>
      <c r="K222" s="25"/>
      <c r="L222" s="3">
        <f t="shared" ref="L222" si="47">L228+L234+L240+L252+L258+L246</f>
        <v>0</v>
      </c>
      <c r="M222" s="7" t="e">
        <f t="shared" si="41"/>
        <v>#DIV/0!</v>
      </c>
      <c r="N222" s="9" t="e">
        <f t="shared" si="43"/>
        <v>#DIV/0!</v>
      </c>
      <c r="W222" s="7">
        <f t="shared" si="42"/>
        <v>0</v>
      </c>
    </row>
    <row r="223" spans="1:23" ht="30" x14ac:dyDescent="0.25">
      <c r="A223" s="51"/>
      <c r="B223" s="66"/>
      <c r="C223" s="51"/>
      <c r="D223" s="1" t="s">
        <v>16</v>
      </c>
      <c r="E223" s="3">
        <f t="shared" si="44"/>
        <v>0</v>
      </c>
      <c r="F223" s="3">
        <f t="shared" si="45"/>
        <v>0</v>
      </c>
      <c r="G223" s="54"/>
      <c r="H223" s="22"/>
      <c r="I223" s="4"/>
      <c r="J223" s="24"/>
      <c r="K223" s="25"/>
      <c r="L223" s="3">
        <f t="shared" ref="L223" si="48">L229+L235+L241+L253+L259+L247</f>
        <v>0</v>
      </c>
      <c r="M223" s="7" t="e">
        <f t="shared" si="41"/>
        <v>#DIV/0!</v>
      </c>
      <c r="N223" s="9" t="e">
        <f t="shared" si="43"/>
        <v>#DIV/0!</v>
      </c>
      <c r="W223" s="7">
        <f t="shared" si="42"/>
        <v>0</v>
      </c>
    </row>
    <row r="224" spans="1:23" x14ac:dyDescent="0.25">
      <c r="A224" s="49" t="s">
        <v>85</v>
      </c>
      <c r="B224" s="64" t="s">
        <v>353</v>
      </c>
      <c r="C224" s="49" t="s">
        <v>10</v>
      </c>
      <c r="D224" s="1" t="s">
        <v>11</v>
      </c>
      <c r="E224" s="2">
        <f>E225+E229</f>
        <v>277923040.21000004</v>
      </c>
      <c r="F224" s="2">
        <f>F225+F229</f>
        <v>199833686.69</v>
      </c>
      <c r="G224" s="52" t="s">
        <v>641</v>
      </c>
      <c r="H224" s="67" t="s">
        <v>389</v>
      </c>
      <c r="I224" s="58" t="s">
        <v>20</v>
      </c>
      <c r="J224" s="61" t="s">
        <v>545</v>
      </c>
      <c r="K224" s="46">
        <v>25347</v>
      </c>
      <c r="L224" s="2">
        <f>L225+L229</f>
        <v>277923040.21000004</v>
      </c>
      <c r="M224" s="7">
        <f t="shared" si="41"/>
        <v>71.902526159401788</v>
      </c>
      <c r="N224" s="9">
        <f t="shared" si="43"/>
        <v>71.902526159401788</v>
      </c>
      <c r="W224" s="7">
        <f t="shared" si="42"/>
        <v>277923040.21000004</v>
      </c>
    </row>
    <row r="225" spans="1:23" ht="60" x14ac:dyDescent="0.25">
      <c r="A225" s="50"/>
      <c r="B225" s="65"/>
      <c r="C225" s="50"/>
      <c r="D225" s="1" t="s">
        <v>332</v>
      </c>
      <c r="E225" s="3">
        <f>E226+E227+E228</f>
        <v>277923040.21000004</v>
      </c>
      <c r="F225" s="3">
        <f>F226+F227+F228</f>
        <v>199833686.69</v>
      </c>
      <c r="G225" s="53"/>
      <c r="H225" s="68"/>
      <c r="I225" s="59"/>
      <c r="J225" s="62"/>
      <c r="K225" s="47"/>
      <c r="L225" s="3">
        <f>L226+L227+L228</f>
        <v>277923040.21000004</v>
      </c>
      <c r="M225" s="7">
        <f t="shared" si="41"/>
        <v>71.902526159401788</v>
      </c>
      <c r="N225" s="9">
        <f t="shared" si="43"/>
        <v>71.902526159401788</v>
      </c>
      <c r="W225" s="7">
        <f t="shared" si="42"/>
        <v>277923040.21000004</v>
      </c>
    </row>
    <row r="226" spans="1:23" ht="15" customHeight="1" x14ac:dyDescent="0.25">
      <c r="A226" s="50"/>
      <c r="B226" s="65"/>
      <c r="C226" s="50"/>
      <c r="D226" s="1" t="s">
        <v>13</v>
      </c>
      <c r="E226" s="3">
        <v>277923040.21000004</v>
      </c>
      <c r="F226" s="3">
        <v>199833686.69</v>
      </c>
      <c r="G226" s="53"/>
      <c r="H226" s="69"/>
      <c r="I226" s="60"/>
      <c r="J226" s="63"/>
      <c r="K226" s="48"/>
      <c r="L226" s="3">
        <v>277923040.21000004</v>
      </c>
      <c r="M226" s="7">
        <f t="shared" si="41"/>
        <v>71.902526159401788</v>
      </c>
      <c r="N226" s="9">
        <f t="shared" si="43"/>
        <v>71.902526159401788</v>
      </c>
      <c r="W226" s="7">
        <f t="shared" si="42"/>
        <v>277923040.21000004</v>
      </c>
    </row>
    <row r="227" spans="1:23" ht="30" x14ac:dyDescent="0.25">
      <c r="A227" s="50"/>
      <c r="B227" s="65"/>
      <c r="C227" s="50"/>
      <c r="D227" s="1" t="s">
        <v>14</v>
      </c>
      <c r="E227" s="3">
        <v>0</v>
      </c>
      <c r="F227" s="3">
        <v>0</v>
      </c>
      <c r="G227" s="53"/>
      <c r="H227" s="22"/>
      <c r="I227" s="23"/>
      <c r="J227" s="5"/>
      <c r="K227" s="25"/>
      <c r="L227" s="3">
        <v>0</v>
      </c>
      <c r="M227" s="7" t="e">
        <f t="shared" si="41"/>
        <v>#DIV/0!</v>
      </c>
      <c r="N227" s="9" t="e">
        <f t="shared" si="43"/>
        <v>#DIV/0!</v>
      </c>
      <c r="W227" s="7">
        <f t="shared" si="42"/>
        <v>0</v>
      </c>
    </row>
    <row r="228" spans="1:23" ht="60.75" customHeight="1" x14ac:dyDescent="0.25">
      <c r="A228" s="50"/>
      <c r="B228" s="65"/>
      <c r="C228" s="50"/>
      <c r="D228" s="1" t="s">
        <v>15</v>
      </c>
      <c r="E228" s="3">
        <v>0</v>
      </c>
      <c r="F228" s="3">
        <v>0</v>
      </c>
      <c r="G228" s="53"/>
      <c r="H228" s="22"/>
      <c r="I228" s="4"/>
      <c r="J228" s="24"/>
      <c r="K228" s="25"/>
      <c r="L228" s="3">
        <v>0</v>
      </c>
      <c r="M228" s="7" t="e">
        <f t="shared" si="41"/>
        <v>#DIV/0!</v>
      </c>
      <c r="N228" s="9" t="e">
        <f t="shared" si="43"/>
        <v>#DIV/0!</v>
      </c>
      <c r="W228" s="7">
        <f t="shared" si="42"/>
        <v>0</v>
      </c>
    </row>
    <row r="229" spans="1:23" ht="30" x14ac:dyDescent="0.25">
      <c r="A229" s="51"/>
      <c r="B229" s="66"/>
      <c r="C229" s="51"/>
      <c r="D229" s="1" t="s">
        <v>16</v>
      </c>
      <c r="E229" s="3">
        <v>0</v>
      </c>
      <c r="F229" s="3">
        <v>0</v>
      </c>
      <c r="G229" s="54"/>
      <c r="H229" s="22"/>
      <c r="I229" s="4"/>
      <c r="J229" s="24"/>
      <c r="K229" s="25"/>
      <c r="L229" s="3">
        <v>0</v>
      </c>
      <c r="M229" s="7" t="e">
        <f t="shared" si="41"/>
        <v>#DIV/0!</v>
      </c>
      <c r="N229" s="9" t="e">
        <f t="shared" si="43"/>
        <v>#DIV/0!</v>
      </c>
      <c r="W229" s="7">
        <f t="shared" si="42"/>
        <v>0</v>
      </c>
    </row>
    <row r="230" spans="1:23" x14ac:dyDescent="0.25">
      <c r="A230" s="49" t="s">
        <v>86</v>
      </c>
      <c r="B230" s="64" t="s">
        <v>354</v>
      </c>
      <c r="C230" s="49" t="s">
        <v>10</v>
      </c>
      <c r="D230" s="1" t="s">
        <v>11</v>
      </c>
      <c r="E230" s="2">
        <f>E231+E235</f>
        <v>134311718.81999999</v>
      </c>
      <c r="F230" s="2">
        <f>F231+F235</f>
        <v>99026396.789999992</v>
      </c>
      <c r="G230" s="52" t="s">
        <v>642</v>
      </c>
      <c r="H230" s="67" t="s">
        <v>390</v>
      </c>
      <c r="I230" s="58" t="s">
        <v>20</v>
      </c>
      <c r="J230" s="61" t="s">
        <v>544</v>
      </c>
      <c r="K230" s="79">
        <v>24725</v>
      </c>
      <c r="L230" s="2">
        <f>L231+L235</f>
        <v>134311718.81999999</v>
      </c>
      <c r="M230" s="7">
        <f t="shared" si="41"/>
        <v>73.728783802336579</v>
      </c>
      <c r="N230" s="9">
        <f t="shared" si="43"/>
        <v>73.728783802336579</v>
      </c>
      <c r="W230" s="7">
        <f t="shared" si="42"/>
        <v>134311718.81999999</v>
      </c>
    </row>
    <row r="231" spans="1:23" ht="47.25" customHeight="1" x14ac:dyDescent="0.25">
      <c r="A231" s="50"/>
      <c r="B231" s="65"/>
      <c r="C231" s="50"/>
      <c r="D231" s="1" t="s">
        <v>332</v>
      </c>
      <c r="E231" s="3">
        <f>E232+E233+E234</f>
        <v>134311718.81999999</v>
      </c>
      <c r="F231" s="3">
        <f>F232+F233+F234</f>
        <v>99026396.789999992</v>
      </c>
      <c r="G231" s="53"/>
      <c r="H231" s="68"/>
      <c r="I231" s="59"/>
      <c r="J231" s="62"/>
      <c r="K231" s="80"/>
      <c r="L231" s="3">
        <f>L232+L233+L234</f>
        <v>134311718.81999999</v>
      </c>
      <c r="M231" s="7">
        <f t="shared" si="41"/>
        <v>73.728783802336579</v>
      </c>
      <c r="N231" s="9">
        <f t="shared" si="43"/>
        <v>73.728783802336579</v>
      </c>
      <c r="W231" s="7">
        <f t="shared" si="42"/>
        <v>134311718.81999999</v>
      </c>
    </row>
    <row r="232" spans="1:23" ht="33" customHeight="1" x14ac:dyDescent="0.25">
      <c r="A232" s="50"/>
      <c r="B232" s="65"/>
      <c r="C232" s="50"/>
      <c r="D232" s="1" t="s">
        <v>13</v>
      </c>
      <c r="E232" s="3">
        <v>134311718.81999999</v>
      </c>
      <c r="F232" s="3">
        <v>99026396.789999992</v>
      </c>
      <c r="G232" s="53"/>
      <c r="H232" s="69"/>
      <c r="I232" s="60"/>
      <c r="J232" s="63"/>
      <c r="K232" s="81"/>
      <c r="L232" s="3">
        <v>134311718.81999999</v>
      </c>
      <c r="M232" s="7">
        <f t="shared" si="41"/>
        <v>73.728783802336579</v>
      </c>
      <c r="N232" s="9">
        <f t="shared" si="43"/>
        <v>73.728783802336579</v>
      </c>
      <c r="W232" s="7">
        <f t="shared" si="42"/>
        <v>134311718.81999999</v>
      </c>
    </row>
    <row r="233" spans="1:23" ht="30" x14ac:dyDescent="0.25">
      <c r="A233" s="50"/>
      <c r="B233" s="65"/>
      <c r="C233" s="50"/>
      <c r="D233" s="1" t="s">
        <v>14</v>
      </c>
      <c r="E233" s="3">
        <v>0</v>
      </c>
      <c r="F233" s="3">
        <v>0</v>
      </c>
      <c r="G233" s="53"/>
      <c r="H233" s="22"/>
      <c r="I233" s="23"/>
      <c r="J233" s="5"/>
      <c r="K233" s="25"/>
      <c r="L233" s="3">
        <v>0</v>
      </c>
      <c r="M233" s="7" t="e">
        <f t="shared" si="41"/>
        <v>#DIV/0!</v>
      </c>
      <c r="N233" s="9" t="e">
        <f t="shared" si="43"/>
        <v>#DIV/0!</v>
      </c>
      <c r="W233" s="7">
        <f t="shared" si="42"/>
        <v>0</v>
      </c>
    </row>
    <row r="234" spans="1:23" ht="60" x14ac:dyDescent="0.25">
      <c r="A234" s="50"/>
      <c r="B234" s="65"/>
      <c r="C234" s="50"/>
      <c r="D234" s="1" t="s">
        <v>15</v>
      </c>
      <c r="E234" s="3">
        <v>0</v>
      </c>
      <c r="F234" s="3">
        <v>0</v>
      </c>
      <c r="G234" s="53"/>
      <c r="H234" s="22"/>
      <c r="I234" s="4"/>
      <c r="J234" s="24"/>
      <c r="K234" s="25"/>
      <c r="L234" s="3">
        <v>0</v>
      </c>
      <c r="M234" s="7" t="e">
        <f t="shared" si="41"/>
        <v>#DIV/0!</v>
      </c>
      <c r="N234" s="9" t="e">
        <f t="shared" si="43"/>
        <v>#DIV/0!</v>
      </c>
      <c r="W234" s="7">
        <f t="shared" si="42"/>
        <v>0</v>
      </c>
    </row>
    <row r="235" spans="1:23" ht="30" x14ac:dyDescent="0.25">
      <c r="A235" s="51"/>
      <c r="B235" s="66"/>
      <c r="C235" s="51"/>
      <c r="D235" s="1" t="s">
        <v>16</v>
      </c>
      <c r="E235" s="3">
        <v>0</v>
      </c>
      <c r="F235" s="3">
        <v>0</v>
      </c>
      <c r="G235" s="54"/>
      <c r="H235" s="22"/>
      <c r="I235" s="4"/>
      <c r="J235" s="24"/>
      <c r="K235" s="25"/>
      <c r="L235" s="3">
        <v>0</v>
      </c>
      <c r="M235" s="7" t="e">
        <f t="shared" si="41"/>
        <v>#DIV/0!</v>
      </c>
      <c r="N235" s="9" t="e">
        <f t="shared" si="43"/>
        <v>#DIV/0!</v>
      </c>
      <c r="W235" s="7">
        <f t="shared" si="42"/>
        <v>0</v>
      </c>
    </row>
    <row r="236" spans="1:23" x14ac:dyDescent="0.25">
      <c r="A236" s="49" t="s">
        <v>87</v>
      </c>
      <c r="B236" s="64" t="s">
        <v>88</v>
      </c>
      <c r="C236" s="49" t="s">
        <v>10</v>
      </c>
      <c r="D236" s="1" t="s">
        <v>11</v>
      </c>
      <c r="E236" s="2">
        <f>E237+E241</f>
        <v>3119434</v>
      </c>
      <c r="F236" s="2">
        <f>F237+F241</f>
        <v>2159763</v>
      </c>
      <c r="G236" s="52" t="s">
        <v>643</v>
      </c>
      <c r="H236" s="67" t="s">
        <v>89</v>
      </c>
      <c r="I236" s="58" t="s">
        <v>20</v>
      </c>
      <c r="J236" s="61" t="s">
        <v>543</v>
      </c>
      <c r="K236" s="46">
        <v>99</v>
      </c>
      <c r="L236" s="2">
        <f>L237+L241</f>
        <v>3119434</v>
      </c>
      <c r="M236" s="7">
        <f t="shared" si="41"/>
        <v>69.235733149026387</v>
      </c>
      <c r="N236" s="9">
        <f t="shared" si="43"/>
        <v>69.235733149026387</v>
      </c>
      <c r="W236" s="7">
        <f t="shared" si="42"/>
        <v>3119434</v>
      </c>
    </row>
    <row r="237" spans="1:23" ht="45.75" customHeight="1" x14ac:dyDescent="0.25">
      <c r="A237" s="50"/>
      <c r="B237" s="65"/>
      <c r="C237" s="50"/>
      <c r="D237" s="1" t="s">
        <v>332</v>
      </c>
      <c r="E237" s="3">
        <f>E238+E239+E240</f>
        <v>3119434</v>
      </c>
      <c r="F237" s="3">
        <f>F238+F239+F240</f>
        <v>2159763</v>
      </c>
      <c r="G237" s="53"/>
      <c r="H237" s="68"/>
      <c r="I237" s="59"/>
      <c r="J237" s="62"/>
      <c r="K237" s="47"/>
      <c r="L237" s="3">
        <f>L238+L239+L240</f>
        <v>3119434</v>
      </c>
      <c r="M237" s="7">
        <f t="shared" si="41"/>
        <v>69.235733149026387</v>
      </c>
      <c r="N237" s="9">
        <f t="shared" si="43"/>
        <v>69.235733149026387</v>
      </c>
      <c r="W237" s="7">
        <f t="shared" si="42"/>
        <v>3119434</v>
      </c>
    </row>
    <row r="238" spans="1:23" ht="15.75" customHeight="1" x14ac:dyDescent="0.25">
      <c r="A238" s="50"/>
      <c r="B238" s="65"/>
      <c r="C238" s="50"/>
      <c r="D238" s="1" t="s">
        <v>13</v>
      </c>
      <c r="E238" s="3">
        <v>3119434</v>
      </c>
      <c r="F238" s="3">
        <v>2159763</v>
      </c>
      <c r="G238" s="53"/>
      <c r="H238" s="69"/>
      <c r="I238" s="60"/>
      <c r="J238" s="63"/>
      <c r="K238" s="48"/>
      <c r="L238" s="3">
        <v>3119434</v>
      </c>
      <c r="M238" s="7">
        <f t="shared" si="41"/>
        <v>69.235733149026387</v>
      </c>
      <c r="N238" s="9">
        <f t="shared" si="43"/>
        <v>69.235733149026387</v>
      </c>
      <c r="W238" s="7">
        <f t="shared" si="42"/>
        <v>3119434</v>
      </c>
    </row>
    <row r="239" spans="1:23" ht="30" x14ac:dyDescent="0.25">
      <c r="A239" s="50"/>
      <c r="B239" s="65"/>
      <c r="C239" s="50"/>
      <c r="D239" s="1" t="s">
        <v>14</v>
      </c>
      <c r="E239" s="3">
        <v>0</v>
      </c>
      <c r="F239" s="3">
        <v>0</v>
      </c>
      <c r="G239" s="53"/>
      <c r="H239" s="22"/>
      <c r="I239" s="23"/>
      <c r="J239" s="5"/>
      <c r="K239" s="25"/>
      <c r="L239" s="3">
        <v>0</v>
      </c>
      <c r="M239" s="7" t="e">
        <f t="shared" si="41"/>
        <v>#DIV/0!</v>
      </c>
      <c r="N239" s="9" t="e">
        <f t="shared" si="43"/>
        <v>#DIV/0!</v>
      </c>
      <c r="W239" s="7">
        <f t="shared" si="42"/>
        <v>0</v>
      </c>
    </row>
    <row r="240" spans="1:23" ht="60" x14ac:dyDescent="0.25">
      <c r="A240" s="50"/>
      <c r="B240" s="65"/>
      <c r="C240" s="50"/>
      <c r="D240" s="1" t="s">
        <v>15</v>
      </c>
      <c r="E240" s="3">
        <v>0</v>
      </c>
      <c r="F240" s="3">
        <v>0</v>
      </c>
      <c r="G240" s="53"/>
      <c r="H240" s="22"/>
      <c r="I240" s="4"/>
      <c r="J240" s="24"/>
      <c r="K240" s="25"/>
      <c r="L240" s="3">
        <v>0</v>
      </c>
      <c r="M240" s="7" t="e">
        <f t="shared" si="41"/>
        <v>#DIV/0!</v>
      </c>
      <c r="N240" s="9" t="e">
        <f t="shared" si="43"/>
        <v>#DIV/0!</v>
      </c>
      <c r="W240" s="7">
        <f t="shared" si="42"/>
        <v>0</v>
      </c>
    </row>
    <row r="241" spans="1:23" ht="30" x14ac:dyDescent="0.25">
      <c r="A241" s="51"/>
      <c r="B241" s="66"/>
      <c r="C241" s="51"/>
      <c r="D241" s="1" t="s">
        <v>16</v>
      </c>
      <c r="E241" s="3">
        <v>0</v>
      </c>
      <c r="F241" s="3">
        <v>0</v>
      </c>
      <c r="G241" s="54"/>
      <c r="H241" s="22"/>
      <c r="I241" s="4"/>
      <c r="J241" s="24"/>
      <c r="K241" s="25"/>
      <c r="L241" s="3">
        <v>0</v>
      </c>
      <c r="M241" s="7" t="e">
        <f t="shared" si="41"/>
        <v>#DIV/0!</v>
      </c>
      <c r="N241" s="9" t="e">
        <f t="shared" si="43"/>
        <v>#DIV/0!</v>
      </c>
      <c r="W241" s="7">
        <f t="shared" si="42"/>
        <v>0</v>
      </c>
    </row>
    <row r="242" spans="1:23" ht="15" customHeight="1" outlineLevel="1" x14ac:dyDescent="0.25">
      <c r="A242" s="49" t="s">
        <v>90</v>
      </c>
      <c r="B242" s="64" t="s">
        <v>433</v>
      </c>
      <c r="C242" s="49" t="s">
        <v>10</v>
      </c>
      <c r="D242" s="1" t="s">
        <v>11</v>
      </c>
      <c r="E242" s="2">
        <f>E243+E247</f>
        <v>50000</v>
      </c>
      <c r="F242" s="2">
        <f>F243+F247</f>
        <v>50000</v>
      </c>
      <c r="G242" s="52" t="s">
        <v>488</v>
      </c>
      <c r="H242" s="67" t="s">
        <v>436</v>
      </c>
      <c r="I242" s="58" t="s">
        <v>20</v>
      </c>
      <c r="J242" s="61" t="s">
        <v>542</v>
      </c>
      <c r="K242" s="46">
        <v>2000</v>
      </c>
      <c r="L242" s="2">
        <f>L243+L247</f>
        <v>50000</v>
      </c>
      <c r="N242" s="9"/>
      <c r="W242" s="7">
        <f t="shared" si="42"/>
        <v>50000</v>
      </c>
    </row>
    <row r="243" spans="1:23" ht="60" outlineLevel="1" x14ac:dyDescent="0.25">
      <c r="A243" s="50"/>
      <c r="B243" s="65"/>
      <c r="C243" s="50"/>
      <c r="D243" s="1" t="s">
        <v>332</v>
      </c>
      <c r="E243" s="3">
        <f>E244+E245+E246</f>
        <v>50000</v>
      </c>
      <c r="F243" s="3">
        <f>F244+F245+F246</f>
        <v>50000</v>
      </c>
      <c r="G243" s="53"/>
      <c r="H243" s="68"/>
      <c r="I243" s="59"/>
      <c r="J243" s="62"/>
      <c r="K243" s="47"/>
      <c r="L243" s="3">
        <f>L244+L245+L246</f>
        <v>50000</v>
      </c>
      <c r="N243" s="9"/>
      <c r="W243" s="7">
        <f t="shared" si="42"/>
        <v>50000</v>
      </c>
    </row>
    <row r="244" spans="1:23" ht="30" outlineLevel="1" x14ac:dyDescent="0.25">
      <c r="A244" s="50"/>
      <c r="B244" s="65"/>
      <c r="C244" s="50"/>
      <c r="D244" s="1" t="s">
        <v>13</v>
      </c>
      <c r="E244" s="3">
        <v>50000</v>
      </c>
      <c r="F244" s="3">
        <v>50000</v>
      </c>
      <c r="G244" s="53"/>
      <c r="H244" s="69"/>
      <c r="I244" s="60"/>
      <c r="J244" s="63"/>
      <c r="K244" s="48"/>
      <c r="L244" s="3">
        <v>50000</v>
      </c>
      <c r="N244" s="9"/>
      <c r="W244" s="7">
        <f t="shared" si="42"/>
        <v>50000</v>
      </c>
    </row>
    <row r="245" spans="1:23" ht="30" outlineLevel="1" x14ac:dyDescent="0.25">
      <c r="A245" s="50"/>
      <c r="B245" s="65"/>
      <c r="C245" s="50"/>
      <c r="D245" s="1" t="s">
        <v>14</v>
      </c>
      <c r="E245" s="3">
        <v>0</v>
      </c>
      <c r="F245" s="3">
        <v>0</v>
      </c>
      <c r="G245" s="53"/>
      <c r="H245" s="22"/>
      <c r="I245" s="23"/>
      <c r="J245" s="5"/>
      <c r="K245" s="25"/>
      <c r="L245" s="3">
        <v>0</v>
      </c>
      <c r="N245" s="9"/>
      <c r="W245" s="7">
        <f t="shared" si="42"/>
        <v>0</v>
      </c>
    </row>
    <row r="246" spans="1:23" ht="60" outlineLevel="1" x14ac:dyDescent="0.25">
      <c r="A246" s="50"/>
      <c r="B246" s="65"/>
      <c r="C246" s="50"/>
      <c r="D246" s="1" t="s">
        <v>15</v>
      </c>
      <c r="E246" s="3">
        <v>0</v>
      </c>
      <c r="F246" s="3">
        <v>0</v>
      </c>
      <c r="G246" s="53"/>
      <c r="H246" s="22"/>
      <c r="I246" s="4"/>
      <c r="J246" s="24"/>
      <c r="K246" s="25"/>
      <c r="L246" s="3">
        <v>0</v>
      </c>
      <c r="N246" s="9"/>
      <c r="W246" s="7">
        <f t="shared" si="42"/>
        <v>0</v>
      </c>
    </row>
    <row r="247" spans="1:23" ht="30" outlineLevel="1" x14ac:dyDescent="0.25">
      <c r="A247" s="51"/>
      <c r="B247" s="66"/>
      <c r="C247" s="51"/>
      <c r="D247" s="1" t="s">
        <v>16</v>
      </c>
      <c r="E247" s="3">
        <v>0</v>
      </c>
      <c r="F247" s="3">
        <v>0</v>
      </c>
      <c r="G247" s="54"/>
      <c r="H247" s="22"/>
      <c r="I247" s="4"/>
      <c r="J247" s="24"/>
      <c r="K247" s="25"/>
      <c r="L247" s="3">
        <v>0</v>
      </c>
      <c r="N247" s="9"/>
      <c r="W247" s="7">
        <f t="shared" si="42"/>
        <v>0</v>
      </c>
    </row>
    <row r="248" spans="1:23" x14ac:dyDescent="0.25">
      <c r="A248" s="49" t="s">
        <v>92</v>
      </c>
      <c r="B248" s="64" t="s">
        <v>91</v>
      </c>
      <c r="C248" s="49" t="s">
        <v>83</v>
      </c>
      <c r="D248" s="1" t="s">
        <v>11</v>
      </c>
      <c r="E248" s="2">
        <f>E249+E253</f>
        <v>28173654.059999999</v>
      </c>
      <c r="F248" s="2">
        <f>F249+F253</f>
        <v>13028966.92</v>
      </c>
      <c r="G248" s="52" t="s">
        <v>620</v>
      </c>
      <c r="H248" s="67" t="s">
        <v>391</v>
      </c>
      <c r="I248" s="58" t="s">
        <v>78</v>
      </c>
      <c r="J248" s="70" t="s">
        <v>541</v>
      </c>
      <c r="K248" s="94">
        <v>2476.41</v>
      </c>
      <c r="L248" s="2">
        <f>L249+L253</f>
        <v>28173654.059999999</v>
      </c>
      <c r="M248" s="7">
        <f t="shared" ref="M248:M321" si="49">F248/E248*100</f>
        <v>46.245215094402994</v>
      </c>
      <c r="N248" s="9">
        <f t="shared" si="43"/>
        <v>46.245215094402994</v>
      </c>
      <c r="W248" s="7">
        <f t="shared" si="42"/>
        <v>28173654.059999999</v>
      </c>
    </row>
    <row r="249" spans="1:23" ht="45.75" customHeight="1" x14ac:dyDescent="0.25">
      <c r="A249" s="50"/>
      <c r="B249" s="65"/>
      <c r="C249" s="50"/>
      <c r="D249" s="1" t="s">
        <v>332</v>
      </c>
      <c r="E249" s="3">
        <f>E250+E251+E252</f>
        <v>28173654.059999999</v>
      </c>
      <c r="F249" s="3">
        <f>F250+F251+F252</f>
        <v>13028966.92</v>
      </c>
      <c r="G249" s="53"/>
      <c r="H249" s="68"/>
      <c r="I249" s="59"/>
      <c r="J249" s="71"/>
      <c r="K249" s="95"/>
      <c r="L249" s="3">
        <f>L250+L251+L252</f>
        <v>28173654.059999999</v>
      </c>
      <c r="M249" s="7">
        <f t="shared" si="49"/>
        <v>46.245215094402994</v>
      </c>
      <c r="N249" s="9">
        <f t="shared" si="43"/>
        <v>46.245215094402994</v>
      </c>
      <c r="W249" s="7">
        <f t="shared" si="42"/>
        <v>28173654.059999999</v>
      </c>
    </row>
    <row r="250" spans="1:23" ht="17.25" customHeight="1" x14ac:dyDescent="0.25">
      <c r="A250" s="50"/>
      <c r="B250" s="65"/>
      <c r="C250" s="50"/>
      <c r="D250" s="1" t="s">
        <v>13</v>
      </c>
      <c r="E250" s="3">
        <v>28173654.059999999</v>
      </c>
      <c r="F250" s="3">
        <v>13028966.92</v>
      </c>
      <c r="G250" s="53"/>
      <c r="H250" s="69"/>
      <c r="I250" s="60"/>
      <c r="J250" s="72"/>
      <c r="K250" s="96"/>
      <c r="L250" s="3">
        <v>28173654.059999999</v>
      </c>
      <c r="M250" s="7">
        <f t="shared" si="49"/>
        <v>46.245215094402994</v>
      </c>
      <c r="N250" s="9">
        <f t="shared" si="43"/>
        <v>46.245215094402994</v>
      </c>
      <c r="W250" s="7">
        <f t="shared" si="42"/>
        <v>28173654.059999999</v>
      </c>
    </row>
    <row r="251" spans="1:23" ht="30" x14ac:dyDescent="0.25">
      <c r="A251" s="50"/>
      <c r="B251" s="65"/>
      <c r="C251" s="50"/>
      <c r="D251" s="1" t="s">
        <v>14</v>
      </c>
      <c r="E251" s="3">
        <v>0</v>
      </c>
      <c r="F251" s="3">
        <v>0</v>
      </c>
      <c r="G251" s="53"/>
      <c r="H251" s="22"/>
      <c r="I251" s="23"/>
      <c r="J251" s="5"/>
      <c r="K251" s="25"/>
      <c r="L251" s="3">
        <v>0</v>
      </c>
      <c r="M251" s="7" t="e">
        <f t="shared" si="49"/>
        <v>#DIV/0!</v>
      </c>
      <c r="N251" s="9" t="e">
        <f t="shared" si="43"/>
        <v>#DIV/0!</v>
      </c>
      <c r="W251" s="7">
        <f t="shared" si="42"/>
        <v>0</v>
      </c>
    </row>
    <row r="252" spans="1:23" ht="60" x14ac:dyDescent="0.25">
      <c r="A252" s="50"/>
      <c r="B252" s="65"/>
      <c r="C252" s="50"/>
      <c r="D252" s="1" t="s">
        <v>15</v>
      </c>
      <c r="E252" s="3">
        <v>0</v>
      </c>
      <c r="F252" s="3">
        <v>0</v>
      </c>
      <c r="G252" s="53"/>
      <c r="H252" s="22"/>
      <c r="I252" s="4"/>
      <c r="J252" s="24"/>
      <c r="K252" s="25"/>
      <c r="L252" s="3">
        <v>0</v>
      </c>
      <c r="M252" s="7" t="e">
        <f t="shared" si="49"/>
        <v>#DIV/0!</v>
      </c>
      <c r="N252" s="9" t="e">
        <f t="shared" si="43"/>
        <v>#DIV/0!</v>
      </c>
      <c r="W252" s="7">
        <f t="shared" si="42"/>
        <v>0</v>
      </c>
    </row>
    <row r="253" spans="1:23" ht="30" x14ac:dyDescent="0.25">
      <c r="A253" s="51"/>
      <c r="B253" s="66"/>
      <c r="C253" s="51"/>
      <c r="D253" s="1" t="s">
        <v>16</v>
      </c>
      <c r="E253" s="3">
        <v>0</v>
      </c>
      <c r="F253" s="3">
        <v>0</v>
      </c>
      <c r="G253" s="54"/>
      <c r="H253" s="22"/>
      <c r="I253" s="4"/>
      <c r="J253" s="24"/>
      <c r="K253" s="25"/>
      <c r="L253" s="3">
        <v>0</v>
      </c>
      <c r="M253" s="7" t="e">
        <f t="shared" si="49"/>
        <v>#DIV/0!</v>
      </c>
      <c r="N253" s="9" t="e">
        <f t="shared" si="43"/>
        <v>#DIV/0!</v>
      </c>
      <c r="W253" s="7">
        <f t="shared" si="42"/>
        <v>0</v>
      </c>
    </row>
    <row r="254" spans="1:23" ht="15" customHeight="1" x14ac:dyDescent="0.25">
      <c r="A254" s="49" t="s">
        <v>434</v>
      </c>
      <c r="B254" s="64" t="s">
        <v>313</v>
      </c>
      <c r="C254" s="49" t="s">
        <v>83</v>
      </c>
      <c r="D254" s="1" t="s">
        <v>11</v>
      </c>
      <c r="E254" s="2">
        <f>E255+E259</f>
        <v>484000</v>
      </c>
      <c r="F254" s="2">
        <f>F255+F259</f>
        <v>484000</v>
      </c>
      <c r="G254" s="52" t="s">
        <v>489</v>
      </c>
      <c r="H254" s="67" t="s">
        <v>392</v>
      </c>
      <c r="I254" s="58" t="s">
        <v>311</v>
      </c>
      <c r="J254" s="76" t="s">
        <v>540</v>
      </c>
      <c r="K254" s="79">
        <v>11920</v>
      </c>
      <c r="L254" s="2">
        <f>L255+L259</f>
        <v>484000</v>
      </c>
      <c r="N254" s="9">
        <f t="shared" si="43"/>
        <v>100</v>
      </c>
      <c r="W254" s="7">
        <f t="shared" si="42"/>
        <v>484000</v>
      </c>
    </row>
    <row r="255" spans="1:23" ht="45.75" customHeight="1" x14ac:dyDescent="0.25">
      <c r="A255" s="50"/>
      <c r="B255" s="65"/>
      <c r="C255" s="50"/>
      <c r="D255" s="1" t="s">
        <v>332</v>
      </c>
      <c r="E255" s="3">
        <f>E256+E257+E258</f>
        <v>484000</v>
      </c>
      <c r="F255" s="3">
        <f>F256+F257+F258</f>
        <v>484000</v>
      </c>
      <c r="G255" s="53"/>
      <c r="H255" s="68"/>
      <c r="I255" s="59"/>
      <c r="J255" s="77"/>
      <c r="K255" s="80"/>
      <c r="L255" s="3">
        <f>L256+L257+L258</f>
        <v>484000</v>
      </c>
      <c r="N255" s="9">
        <f t="shared" si="43"/>
        <v>100</v>
      </c>
      <c r="W255" s="7">
        <f t="shared" si="42"/>
        <v>484000</v>
      </c>
    </row>
    <row r="256" spans="1:23" ht="15.75" customHeight="1" x14ac:dyDescent="0.25">
      <c r="A256" s="50"/>
      <c r="B256" s="65"/>
      <c r="C256" s="50"/>
      <c r="D256" s="1" t="s">
        <v>13</v>
      </c>
      <c r="E256" s="3">
        <v>484000</v>
      </c>
      <c r="F256" s="3">
        <v>484000</v>
      </c>
      <c r="G256" s="53"/>
      <c r="H256" s="69"/>
      <c r="I256" s="60"/>
      <c r="J256" s="78"/>
      <c r="K256" s="81"/>
      <c r="L256" s="3">
        <v>484000</v>
      </c>
      <c r="N256" s="9">
        <f t="shared" si="43"/>
        <v>100</v>
      </c>
      <c r="W256" s="7">
        <f t="shared" si="42"/>
        <v>484000</v>
      </c>
    </row>
    <row r="257" spans="1:23" ht="30" x14ac:dyDescent="0.25">
      <c r="A257" s="50"/>
      <c r="B257" s="65"/>
      <c r="C257" s="50"/>
      <c r="D257" s="1" t="s">
        <v>14</v>
      </c>
      <c r="E257" s="3">
        <v>0</v>
      </c>
      <c r="F257" s="3">
        <v>0</v>
      </c>
      <c r="G257" s="53"/>
      <c r="H257" s="22"/>
      <c r="I257" s="23"/>
      <c r="J257" s="5"/>
      <c r="K257" s="25"/>
      <c r="L257" s="3">
        <v>0</v>
      </c>
      <c r="N257" s="9" t="e">
        <f t="shared" si="43"/>
        <v>#DIV/0!</v>
      </c>
      <c r="W257" s="7">
        <f t="shared" si="42"/>
        <v>0</v>
      </c>
    </row>
    <row r="258" spans="1:23" ht="60" x14ac:dyDescent="0.25">
      <c r="A258" s="50"/>
      <c r="B258" s="65"/>
      <c r="C258" s="50"/>
      <c r="D258" s="1" t="s">
        <v>15</v>
      </c>
      <c r="E258" s="3">
        <v>0</v>
      </c>
      <c r="F258" s="3">
        <v>0</v>
      </c>
      <c r="G258" s="53"/>
      <c r="H258" s="22"/>
      <c r="I258" s="4"/>
      <c r="J258" s="24"/>
      <c r="K258" s="25"/>
      <c r="L258" s="3">
        <v>0</v>
      </c>
      <c r="N258" s="9" t="e">
        <f t="shared" si="43"/>
        <v>#DIV/0!</v>
      </c>
      <c r="W258" s="7">
        <f t="shared" si="42"/>
        <v>0</v>
      </c>
    </row>
    <row r="259" spans="1:23" ht="30" x14ac:dyDescent="0.25">
      <c r="A259" s="51"/>
      <c r="B259" s="66"/>
      <c r="C259" s="51"/>
      <c r="D259" s="1" t="s">
        <v>16</v>
      </c>
      <c r="E259" s="3">
        <v>0</v>
      </c>
      <c r="F259" s="3">
        <v>0</v>
      </c>
      <c r="G259" s="54"/>
      <c r="H259" s="22"/>
      <c r="I259" s="4"/>
      <c r="J259" s="24"/>
      <c r="K259" s="25"/>
      <c r="L259" s="3">
        <v>0</v>
      </c>
      <c r="N259" s="9" t="e">
        <f t="shared" si="43"/>
        <v>#DIV/0!</v>
      </c>
      <c r="W259" s="7">
        <f t="shared" si="42"/>
        <v>0</v>
      </c>
    </row>
    <row r="260" spans="1:23" x14ac:dyDescent="0.25">
      <c r="A260" s="49" t="s">
        <v>93</v>
      </c>
      <c r="B260" s="64" t="s">
        <v>323</v>
      </c>
      <c r="C260" s="49" t="s">
        <v>84</v>
      </c>
      <c r="D260" s="1" t="s">
        <v>11</v>
      </c>
      <c r="E260" s="2">
        <f>E261+E265</f>
        <v>13250553.159999998</v>
      </c>
      <c r="F260" s="2">
        <f>F261+F265</f>
        <v>9618996.0800000001</v>
      </c>
      <c r="G260" s="52" t="s">
        <v>676</v>
      </c>
      <c r="H260" s="22"/>
      <c r="I260" s="4"/>
      <c r="J260" s="24"/>
      <c r="K260" s="25"/>
      <c r="L260" s="2">
        <f>L261+L265</f>
        <v>13250553.159999998</v>
      </c>
      <c r="M260" s="7">
        <f t="shared" si="49"/>
        <v>72.593166216164235</v>
      </c>
      <c r="N260" s="9">
        <f t="shared" si="43"/>
        <v>72.593166216164235</v>
      </c>
      <c r="P260" s="9">
        <v>13728944.6</v>
      </c>
      <c r="W260" s="7">
        <f t="shared" si="42"/>
        <v>13250553.159999998</v>
      </c>
    </row>
    <row r="261" spans="1:23" ht="47.25" customHeight="1" x14ac:dyDescent="0.25">
      <c r="A261" s="50"/>
      <c r="B261" s="65"/>
      <c r="C261" s="50"/>
      <c r="D261" s="1" t="s">
        <v>332</v>
      </c>
      <c r="E261" s="3">
        <f>E262+E263+E264</f>
        <v>13250553.159999998</v>
      </c>
      <c r="F261" s="3">
        <f>F262+F263+F264</f>
        <v>9618996.0800000001</v>
      </c>
      <c r="G261" s="53"/>
      <c r="H261" s="22"/>
      <c r="I261" s="4"/>
      <c r="J261" s="24"/>
      <c r="K261" s="25"/>
      <c r="L261" s="3">
        <f>L262+L263+L264</f>
        <v>13250553.159999998</v>
      </c>
      <c r="M261" s="7">
        <f t="shared" si="49"/>
        <v>72.593166216164235</v>
      </c>
      <c r="N261" s="9">
        <f t="shared" si="43"/>
        <v>72.593166216164235</v>
      </c>
      <c r="W261" s="7">
        <f t="shared" si="42"/>
        <v>13250553.159999998</v>
      </c>
    </row>
    <row r="262" spans="1:23" ht="15" customHeight="1" x14ac:dyDescent="0.25">
      <c r="A262" s="50"/>
      <c r="B262" s="65"/>
      <c r="C262" s="50"/>
      <c r="D262" s="1" t="s">
        <v>13</v>
      </c>
      <c r="E262" s="3">
        <f t="shared" ref="E262" si="50">E268+E274+E280+E286+E292</f>
        <v>13250553.159999998</v>
      </c>
      <c r="F262" s="3">
        <f t="shared" ref="F262:F265" si="51">F268+F274+F280+F286+F292</f>
        <v>9618996.0800000001</v>
      </c>
      <c r="G262" s="53"/>
      <c r="H262" s="22"/>
      <c r="I262" s="4"/>
      <c r="J262" s="24"/>
      <c r="K262" s="25"/>
      <c r="L262" s="3">
        <f t="shared" ref="L262" si="52">L268+L274+L280+L286+L292</f>
        <v>13250553.159999998</v>
      </c>
      <c r="M262" s="7">
        <f t="shared" si="49"/>
        <v>72.593166216164235</v>
      </c>
      <c r="N262" s="9">
        <f t="shared" si="43"/>
        <v>72.593166216164235</v>
      </c>
      <c r="W262" s="7">
        <f t="shared" si="42"/>
        <v>13250553.159999998</v>
      </c>
    </row>
    <row r="263" spans="1:23" ht="30" x14ac:dyDescent="0.25">
      <c r="A263" s="50"/>
      <c r="B263" s="65"/>
      <c r="C263" s="50"/>
      <c r="D263" s="1" t="s">
        <v>14</v>
      </c>
      <c r="E263" s="3">
        <f>E269+E275+E281+E287+E293</f>
        <v>0</v>
      </c>
      <c r="F263" s="3">
        <f t="shared" si="51"/>
        <v>0</v>
      </c>
      <c r="G263" s="53"/>
      <c r="H263" s="22"/>
      <c r="I263" s="23"/>
      <c r="J263" s="5"/>
      <c r="K263" s="25"/>
      <c r="L263" s="3">
        <f>L269+L275+L281+L287+L293</f>
        <v>0</v>
      </c>
      <c r="M263" s="7" t="e">
        <f t="shared" si="49"/>
        <v>#DIV/0!</v>
      </c>
      <c r="N263" s="9" t="e">
        <f t="shared" si="43"/>
        <v>#DIV/0!</v>
      </c>
      <c r="W263" s="7">
        <f t="shared" ref="W263:W326" si="53">L263-X263</f>
        <v>0</v>
      </c>
    </row>
    <row r="264" spans="1:23" ht="60" x14ac:dyDescent="0.25">
      <c r="A264" s="50"/>
      <c r="B264" s="65"/>
      <c r="C264" s="50"/>
      <c r="D264" s="1" t="s">
        <v>15</v>
      </c>
      <c r="E264" s="3">
        <f>E270+E276+E282+E288+E294</f>
        <v>0</v>
      </c>
      <c r="F264" s="3">
        <f t="shared" si="51"/>
        <v>0</v>
      </c>
      <c r="G264" s="53"/>
      <c r="H264" s="22"/>
      <c r="I264" s="4"/>
      <c r="J264" s="24"/>
      <c r="K264" s="25"/>
      <c r="L264" s="3">
        <f>L270+L276+L282+L288+L294</f>
        <v>0</v>
      </c>
      <c r="M264" s="7" t="e">
        <f t="shared" si="49"/>
        <v>#DIV/0!</v>
      </c>
      <c r="N264" s="9" t="e">
        <f t="shared" si="43"/>
        <v>#DIV/0!</v>
      </c>
      <c r="W264" s="7">
        <f t="shared" si="53"/>
        <v>0</v>
      </c>
    </row>
    <row r="265" spans="1:23" ht="30" x14ac:dyDescent="0.25">
      <c r="A265" s="51"/>
      <c r="B265" s="66"/>
      <c r="C265" s="51"/>
      <c r="D265" s="1" t="s">
        <v>16</v>
      </c>
      <c r="E265" s="3">
        <f>E271+E277+E283+E289+E295</f>
        <v>0</v>
      </c>
      <c r="F265" s="3">
        <f t="shared" si="51"/>
        <v>0</v>
      </c>
      <c r="G265" s="54"/>
      <c r="H265" s="22"/>
      <c r="I265" s="4"/>
      <c r="J265" s="24"/>
      <c r="K265" s="25"/>
      <c r="L265" s="3">
        <f>L271+L277+L283+L289+L295</f>
        <v>0</v>
      </c>
      <c r="M265" s="7" t="e">
        <f t="shared" si="49"/>
        <v>#DIV/0!</v>
      </c>
      <c r="N265" s="9" t="e">
        <f t="shared" si="43"/>
        <v>#DIV/0!</v>
      </c>
      <c r="W265" s="7">
        <f t="shared" si="53"/>
        <v>0</v>
      </c>
    </row>
    <row r="266" spans="1:23" x14ac:dyDescent="0.25">
      <c r="A266" s="49" t="s">
        <v>94</v>
      </c>
      <c r="B266" s="64" t="s">
        <v>95</v>
      </c>
      <c r="C266" s="49" t="s">
        <v>10</v>
      </c>
      <c r="D266" s="1" t="s">
        <v>11</v>
      </c>
      <c r="E266" s="2">
        <f>E267+E271</f>
        <v>8861095.5199999996</v>
      </c>
      <c r="F266" s="2">
        <f>F267+F271</f>
        <v>6781858.9199999999</v>
      </c>
      <c r="G266" s="52" t="s">
        <v>645</v>
      </c>
      <c r="H266" s="67" t="s">
        <v>365</v>
      </c>
      <c r="I266" s="58" t="s">
        <v>20</v>
      </c>
      <c r="J266" s="61" t="s">
        <v>539</v>
      </c>
      <c r="K266" s="46">
        <v>536</v>
      </c>
      <c r="L266" s="2">
        <f>L267+L271</f>
        <v>8861095.5199999996</v>
      </c>
      <c r="M266" s="7">
        <f t="shared" si="49"/>
        <v>76.535219654194634</v>
      </c>
      <c r="N266" s="9">
        <f t="shared" si="43"/>
        <v>76.535219654194634</v>
      </c>
      <c r="W266" s="7">
        <f t="shared" si="53"/>
        <v>8861095.5199999996</v>
      </c>
    </row>
    <row r="267" spans="1:23" ht="45" customHeight="1" x14ac:dyDescent="0.25">
      <c r="A267" s="50"/>
      <c r="B267" s="65"/>
      <c r="C267" s="50"/>
      <c r="D267" s="1" t="s">
        <v>332</v>
      </c>
      <c r="E267" s="3">
        <f>E268+E269+E270</f>
        <v>8861095.5199999996</v>
      </c>
      <c r="F267" s="3">
        <f>F268+F269+F270</f>
        <v>6781858.9199999999</v>
      </c>
      <c r="G267" s="53"/>
      <c r="H267" s="68"/>
      <c r="I267" s="59"/>
      <c r="J267" s="62"/>
      <c r="K267" s="47"/>
      <c r="L267" s="3">
        <f>L268+L269+L270</f>
        <v>8861095.5199999996</v>
      </c>
      <c r="M267" s="7">
        <f t="shared" si="49"/>
        <v>76.535219654194634</v>
      </c>
      <c r="N267" s="9">
        <f t="shared" si="43"/>
        <v>76.535219654194634</v>
      </c>
      <c r="W267" s="7">
        <f t="shared" si="53"/>
        <v>8861095.5199999996</v>
      </c>
    </row>
    <row r="268" spans="1:23" ht="30" x14ac:dyDescent="0.25">
      <c r="A268" s="50"/>
      <c r="B268" s="65"/>
      <c r="C268" s="50"/>
      <c r="D268" s="1" t="s">
        <v>13</v>
      </c>
      <c r="E268" s="3">
        <v>8861095.5199999996</v>
      </c>
      <c r="F268" s="3">
        <v>6781858.9199999999</v>
      </c>
      <c r="G268" s="53"/>
      <c r="H268" s="69"/>
      <c r="I268" s="60"/>
      <c r="J268" s="63"/>
      <c r="K268" s="48"/>
      <c r="L268" s="3">
        <v>8861095.5199999996</v>
      </c>
      <c r="M268" s="7">
        <f t="shared" si="49"/>
        <v>76.535219654194634</v>
      </c>
      <c r="N268" s="9">
        <f t="shared" si="43"/>
        <v>76.535219654194634</v>
      </c>
      <c r="W268" s="7">
        <f t="shared" si="53"/>
        <v>8861095.5199999996</v>
      </c>
    </row>
    <row r="269" spans="1:23" ht="30" x14ac:dyDescent="0.25">
      <c r="A269" s="50"/>
      <c r="B269" s="65"/>
      <c r="C269" s="50"/>
      <c r="D269" s="1" t="s">
        <v>14</v>
      </c>
      <c r="E269" s="3">
        <v>0</v>
      </c>
      <c r="F269" s="3">
        <v>0</v>
      </c>
      <c r="G269" s="53"/>
      <c r="H269" s="22"/>
      <c r="I269" s="23"/>
      <c r="J269" s="5"/>
      <c r="K269" s="25"/>
      <c r="L269" s="3">
        <v>0</v>
      </c>
      <c r="M269" s="7" t="e">
        <f t="shared" si="49"/>
        <v>#DIV/0!</v>
      </c>
      <c r="N269" s="9" t="e">
        <f t="shared" si="43"/>
        <v>#DIV/0!</v>
      </c>
      <c r="W269" s="7">
        <f t="shared" si="53"/>
        <v>0</v>
      </c>
    </row>
    <row r="270" spans="1:23" ht="60" x14ac:dyDescent="0.25">
      <c r="A270" s="50"/>
      <c r="B270" s="65"/>
      <c r="C270" s="50"/>
      <c r="D270" s="1" t="s">
        <v>15</v>
      </c>
      <c r="E270" s="3">
        <v>0</v>
      </c>
      <c r="F270" s="3">
        <v>0</v>
      </c>
      <c r="G270" s="53"/>
      <c r="H270" s="22"/>
      <c r="I270" s="4"/>
      <c r="J270" s="24"/>
      <c r="K270" s="25"/>
      <c r="L270" s="3">
        <v>0</v>
      </c>
      <c r="M270" s="7" t="e">
        <f t="shared" si="49"/>
        <v>#DIV/0!</v>
      </c>
      <c r="N270" s="9" t="e">
        <f t="shared" si="43"/>
        <v>#DIV/0!</v>
      </c>
      <c r="W270" s="7">
        <f t="shared" si="53"/>
        <v>0</v>
      </c>
    </row>
    <row r="271" spans="1:23" ht="59.25" customHeight="1" x14ac:dyDescent="0.25">
      <c r="A271" s="51"/>
      <c r="B271" s="66"/>
      <c r="C271" s="51"/>
      <c r="D271" s="1" t="s">
        <v>16</v>
      </c>
      <c r="E271" s="3">
        <v>0</v>
      </c>
      <c r="F271" s="3">
        <v>0</v>
      </c>
      <c r="G271" s="54"/>
      <c r="H271" s="22"/>
      <c r="I271" s="4"/>
      <c r="J271" s="24"/>
      <c r="K271" s="25"/>
      <c r="L271" s="3">
        <v>0</v>
      </c>
      <c r="M271" s="7" t="e">
        <f t="shared" si="49"/>
        <v>#DIV/0!</v>
      </c>
      <c r="N271" s="9" t="e">
        <f t="shared" si="43"/>
        <v>#DIV/0!</v>
      </c>
      <c r="W271" s="7">
        <f t="shared" si="53"/>
        <v>0</v>
      </c>
    </row>
    <row r="272" spans="1:23" ht="15.75" customHeight="1" x14ac:dyDescent="0.25">
      <c r="A272" s="49" t="s">
        <v>96</v>
      </c>
      <c r="B272" s="64" t="s">
        <v>355</v>
      </c>
      <c r="C272" s="49" t="s">
        <v>10</v>
      </c>
      <c r="D272" s="1" t="s">
        <v>11</v>
      </c>
      <c r="E272" s="2">
        <f>E273+E277</f>
        <v>3807585.11</v>
      </c>
      <c r="F272" s="2">
        <f>F273+F277</f>
        <v>2724153.22</v>
      </c>
      <c r="G272" s="52" t="s">
        <v>644</v>
      </c>
      <c r="H272" s="83" t="s">
        <v>366</v>
      </c>
      <c r="I272" s="84" t="s">
        <v>20</v>
      </c>
      <c r="J272" s="82">
        <v>450</v>
      </c>
      <c r="K272" s="46">
        <v>435</v>
      </c>
      <c r="L272" s="2">
        <f>L273+L277</f>
        <v>3807585.11</v>
      </c>
      <c r="M272" s="7">
        <f t="shared" si="49"/>
        <v>71.545432112481393</v>
      </c>
      <c r="N272" s="9">
        <f t="shared" si="43"/>
        <v>71.545432112481393</v>
      </c>
      <c r="W272" s="7">
        <f t="shared" si="53"/>
        <v>3807585.11</v>
      </c>
    </row>
    <row r="273" spans="1:23" ht="45.75" customHeight="1" x14ac:dyDescent="0.25">
      <c r="A273" s="50"/>
      <c r="B273" s="65"/>
      <c r="C273" s="50"/>
      <c r="D273" s="1" t="s">
        <v>332</v>
      </c>
      <c r="E273" s="3">
        <f>E274+E275+E276</f>
        <v>3807585.11</v>
      </c>
      <c r="F273" s="3">
        <f>F274+F275+F276</f>
        <v>2724153.22</v>
      </c>
      <c r="G273" s="53"/>
      <c r="H273" s="83"/>
      <c r="I273" s="84"/>
      <c r="J273" s="82"/>
      <c r="K273" s="47"/>
      <c r="L273" s="3">
        <f>L274+L275+L276</f>
        <v>3807585.11</v>
      </c>
      <c r="M273" s="7">
        <f t="shared" si="49"/>
        <v>71.545432112481393</v>
      </c>
      <c r="N273" s="9">
        <f t="shared" si="43"/>
        <v>71.545432112481393</v>
      </c>
      <c r="W273" s="7">
        <f t="shared" si="53"/>
        <v>3807585.11</v>
      </c>
    </row>
    <row r="274" spans="1:23" ht="15.75" customHeight="1" x14ac:dyDescent="0.25">
      <c r="A274" s="50"/>
      <c r="B274" s="65"/>
      <c r="C274" s="50"/>
      <c r="D274" s="1" t="s">
        <v>13</v>
      </c>
      <c r="E274" s="3">
        <v>3807585.11</v>
      </c>
      <c r="F274" s="3">
        <v>2724153.22</v>
      </c>
      <c r="G274" s="53"/>
      <c r="H274" s="68" t="s">
        <v>393</v>
      </c>
      <c r="I274" s="84" t="s">
        <v>20</v>
      </c>
      <c r="J274" s="82">
        <v>6</v>
      </c>
      <c r="K274" s="85">
        <v>5</v>
      </c>
      <c r="L274" s="3">
        <v>3807585.11</v>
      </c>
      <c r="M274" s="7">
        <f t="shared" si="49"/>
        <v>71.545432112481393</v>
      </c>
      <c r="N274" s="9">
        <f t="shared" si="43"/>
        <v>71.545432112481393</v>
      </c>
      <c r="W274" s="7">
        <f t="shared" si="53"/>
        <v>3807585.11</v>
      </c>
    </row>
    <row r="275" spans="1:23" ht="30" x14ac:dyDescent="0.25">
      <c r="A275" s="50"/>
      <c r="B275" s="65"/>
      <c r="C275" s="50"/>
      <c r="D275" s="1" t="s">
        <v>14</v>
      </c>
      <c r="E275" s="3">
        <v>0</v>
      </c>
      <c r="F275" s="3">
        <v>0</v>
      </c>
      <c r="G275" s="53"/>
      <c r="H275" s="69"/>
      <c r="I275" s="84"/>
      <c r="J275" s="82"/>
      <c r="K275" s="85"/>
      <c r="L275" s="3">
        <v>0</v>
      </c>
      <c r="M275" s="7" t="e">
        <f t="shared" si="49"/>
        <v>#DIV/0!</v>
      </c>
      <c r="N275" s="9" t="e">
        <f t="shared" si="43"/>
        <v>#DIV/0!</v>
      </c>
      <c r="W275" s="7">
        <f t="shared" si="53"/>
        <v>0</v>
      </c>
    </row>
    <row r="276" spans="1:23" ht="60" x14ac:dyDescent="0.25">
      <c r="A276" s="50"/>
      <c r="B276" s="65"/>
      <c r="C276" s="50"/>
      <c r="D276" s="1" t="s">
        <v>15</v>
      </c>
      <c r="E276" s="3">
        <v>0</v>
      </c>
      <c r="F276" s="3">
        <v>0</v>
      </c>
      <c r="G276" s="53"/>
      <c r="H276" s="22"/>
      <c r="I276" s="4"/>
      <c r="J276" s="24"/>
      <c r="K276" s="25"/>
      <c r="L276" s="3">
        <v>0</v>
      </c>
      <c r="M276" s="7" t="e">
        <f t="shared" si="49"/>
        <v>#DIV/0!</v>
      </c>
      <c r="N276" s="9" t="e">
        <f t="shared" si="43"/>
        <v>#DIV/0!</v>
      </c>
      <c r="W276" s="7">
        <f t="shared" si="53"/>
        <v>0</v>
      </c>
    </row>
    <row r="277" spans="1:23" ht="30" x14ac:dyDescent="0.25">
      <c r="A277" s="51"/>
      <c r="B277" s="66"/>
      <c r="C277" s="51"/>
      <c r="D277" s="1" t="s">
        <v>16</v>
      </c>
      <c r="E277" s="3">
        <v>0</v>
      </c>
      <c r="F277" s="3">
        <v>0</v>
      </c>
      <c r="G277" s="54"/>
      <c r="H277" s="22"/>
      <c r="I277" s="4"/>
      <c r="J277" s="24"/>
      <c r="K277" s="25"/>
      <c r="L277" s="3">
        <v>0</v>
      </c>
      <c r="M277" s="7" t="e">
        <f t="shared" si="49"/>
        <v>#DIV/0!</v>
      </c>
      <c r="N277" s="9" t="e">
        <f t="shared" si="43"/>
        <v>#DIV/0!</v>
      </c>
      <c r="W277" s="7">
        <f t="shared" si="53"/>
        <v>0</v>
      </c>
    </row>
    <row r="278" spans="1:23" x14ac:dyDescent="0.25">
      <c r="A278" s="49" t="s">
        <v>97</v>
      </c>
      <c r="B278" s="64" t="s">
        <v>98</v>
      </c>
      <c r="C278" s="49" t="s">
        <v>10</v>
      </c>
      <c r="D278" s="1" t="s">
        <v>11</v>
      </c>
      <c r="E278" s="2">
        <f>E279+E283</f>
        <v>151710</v>
      </c>
      <c r="F278" s="2">
        <f>F279+F283</f>
        <v>67532</v>
      </c>
      <c r="G278" s="52" t="s">
        <v>685</v>
      </c>
      <c r="H278" s="67" t="s">
        <v>99</v>
      </c>
      <c r="I278" s="58" t="s">
        <v>20</v>
      </c>
      <c r="J278" s="61">
        <v>5</v>
      </c>
      <c r="K278" s="46">
        <v>6</v>
      </c>
      <c r="L278" s="2">
        <f>L279+L283</f>
        <v>151710</v>
      </c>
      <c r="M278" s="7">
        <f t="shared" si="49"/>
        <v>44.513875156548679</v>
      </c>
      <c r="N278" s="9">
        <f t="shared" si="43"/>
        <v>44.513875156548679</v>
      </c>
      <c r="W278" s="7">
        <f t="shared" si="53"/>
        <v>151710</v>
      </c>
    </row>
    <row r="279" spans="1:23" ht="45" customHeight="1" x14ac:dyDescent="0.25">
      <c r="A279" s="50"/>
      <c r="B279" s="65"/>
      <c r="C279" s="50"/>
      <c r="D279" s="1" t="s">
        <v>332</v>
      </c>
      <c r="E279" s="3">
        <f>E280+E281+E282</f>
        <v>151710</v>
      </c>
      <c r="F279" s="3">
        <f>F280+F281+F282</f>
        <v>67532</v>
      </c>
      <c r="G279" s="53"/>
      <c r="H279" s="68"/>
      <c r="I279" s="59"/>
      <c r="J279" s="62"/>
      <c r="K279" s="47"/>
      <c r="L279" s="3">
        <f>L280+L281+L282</f>
        <v>151710</v>
      </c>
      <c r="M279" s="7">
        <f t="shared" si="49"/>
        <v>44.513875156548679</v>
      </c>
      <c r="N279" s="9">
        <f t="shared" si="43"/>
        <v>44.513875156548679</v>
      </c>
      <c r="W279" s="7">
        <f t="shared" si="53"/>
        <v>151710</v>
      </c>
    </row>
    <row r="280" spans="1:23" ht="15" customHeight="1" x14ac:dyDescent="0.25">
      <c r="A280" s="50"/>
      <c r="B280" s="65"/>
      <c r="C280" s="50"/>
      <c r="D280" s="1" t="s">
        <v>13</v>
      </c>
      <c r="E280" s="3">
        <v>151710</v>
      </c>
      <c r="F280" s="3">
        <v>67532</v>
      </c>
      <c r="G280" s="53"/>
      <c r="H280" s="69"/>
      <c r="I280" s="60"/>
      <c r="J280" s="63"/>
      <c r="K280" s="48"/>
      <c r="L280" s="3">
        <v>151710</v>
      </c>
      <c r="M280" s="7">
        <f t="shared" si="49"/>
        <v>44.513875156548679</v>
      </c>
      <c r="N280" s="9">
        <f t="shared" ref="N280:N343" si="54">F280/L280*100</f>
        <v>44.513875156548679</v>
      </c>
      <c r="W280" s="7">
        <f t="shared" si="53"/>
        <v>151710</v>
      </c>
    </row>
    <row r="281" spans="1:23" ht="30" x14ac:dyDescent="0.25">
      <c r="A281" s="50"/>
      <c r="B281" s="65"/>
      <c r="C281" s="50"/>
      <c r="D281" s="1" t="s">
        <v>14</v>
      </c>
      <c r="E281" s="3">
        <v>0</v>
      </c>
      <c r="F281" s="3">
        <v>0</v>
      </c>
      <c r="G281" s="53"/>
      <c r="H281" s="22"/>
      <c r="I281" s="23"/>
      <c r="J281" s="5"/>
      <c r="K281" s="25"/>
      <c r="L281" s="3">
        <v>0</v>
      </c>
      <c r="M281" s="7" t="e">
        <f t="shared" si="49"/>
        <v>#DIV/0!</v>
      </c>
      <c r="N281" s="9" t="e">
        <f t="shared" si="54"/>
        <v>#DIV/0!</v>
      </c>
      <c r="W281" s="7">
        <f t="shared" si="53"/>
        <v>0</v>
      </c>
    </row>
    <row r="282" spans="1:23" ht="60" x14ac:dyDescent="0.25">
      <c r="A282" s="50"/>
      <c r="B282" s="65"/>
      <c r="C282" s="50"/>
      <c r="D282" s="1" t="s">
        <v>15</v>
      </c>
      <c r="E282" s="3">
        <v>0</v>
      </c>
      <c r="F282" s="3">
        <v>0</v>
      </c>
      <c r="G282" s="53"/>
      <c r="H282" s="22"/>
      <c r="I282" s="4"/>
      <c r="J282" s="24"/>
      <c r="K282" s="25"/>
      <c r="L282" s="3">
        <v>0</v>
      </c>
      <c r="M282" s="7" t="e">
        <f t="shared" si="49"/>
        <v>#DIV/0!</v>
      </c>
      <c r="N282" s="9" t="e">
        <f t="shared" si="54"/>
        <v>#DIV/0!</v>
      </c>
      <c r="W282" s="7">
        <f t="shared" si="53"/>
        <v>0</v>
      </c>
    </row>
    <row r="283" spans="1:23" ht="30" x14ac:dyDescent="0.25">
      <c r="A283" s="51"/>
      <c r="B283" s="66"/>
      <c r="C283" s="51"/>
      <c r="D283" s="1" t="s">
        <v>16</v>
      </c>
      <c r="E283" s="3">
        <v>0</v>
      </c>
      <c r="F283" s="3">
        <v>0</v>
      </c>
      <c r="G283" s="54"/>
      <c r="H283" s="22"/>
      <c r="I283" s="4"/>
      <c r="J283" s="24"/>
      <c r="K283" s="25"/>
      <c r="L283" s="3">
        <v>0</v>
      </c>
      <c r="M283" s="7" t="e">
        <f t="shared" si="49"/>
        <v>#DIV/0!</v>
      </c>
      <c r="N283" s="9" t="e">
        <f t="shared" si="54"/>
        <v>#DIV/0!</v>
      </c>
      <c r="W283" s="7">
        <f t="shared" si="53"/>
        <v>0</v>
      </c>
    </row>
    <row r="284" spans="1:23" x14ac:dyDescent="0.25">
      <c r="A284" s="49" t="s">
        <v>101</v>
      </c>
      <c r="B284" s="64" t="s">
        <v>100</v>
      </c>
      <c r="C284" s="49" t="s">
        <v>83</v>
      </c>
      <c r="D284" s="1" t="s">
        <v>11</v>
      </c>
      <c r="E284" s="2">
        <f>E285+E289</f>
        <v>421762.53</v>
      </c>
      <c r="F284" s="2">
        <f>F285+F289</f>
        <v>40697.440000000002</v>
      </c>
      <c r="G284" s="52" t="s">
        <v>621</v>
      </c>
      <c r="H284" s="67" t="s">
        <v>317</v>
      </c>
      <c r="I284" s="58" t="s">
        <v>78</v>
      </c>
      <c r="J284" s="86" t="s">
        <v>481</v>
      </c>
      <c r="K284" s="46">
        <v>6.66</v>
      </c>
      <c r="L284" s="2">
        <f>L285+L289</f>
        <v>421762.53</v>
      </c>
      <c r="M284" s="7">
        <f t="shared" si="49"/>
        <v>9.6493730725676361</v>
      </c>
      <c r="N284" s="9">
        <f t="shared" si="54"/>
        <v>9.6493730725676361</v>
      </c>
      <c r="W284" s="7">
        <f t="shared" si="53"/>
        <v>421762.53</v>
      </c>
    </row>
    <row r="285" spans="1:23" ht="47.25" customHeight="1" x14ac:dyDescent="0.25">
      <c r="A285" s="50"/>
      <c r="B285" s="65"/>
      <c r="C285" s="50"/>
      <c r="D285" s="1" t="s">
        <v>332</v>
      </c>
      <c r="E285" s="3">
        <f>E286+E287+E288</f>
        <v>421762.53</v>
      </c>
      <c r="F285" s="3">
        <f>F286+F287+F288</f>
        <v>40697.440000000002</v>
      </c>
      <c r="G285" s="53"/>
      <c r="H285" s="68"/>
      <c r="I285" s="59"/>
      <c r="J285" s="99"/>
      <c r="K285" s="47"/>
      <c r="L285" s="3">
        <f>L286+L287+L288</f>
        <v>421762.53</v>
      </c>
      <c r="M285" s="7">
        <f t="shared" si="49"/>
        <v>9.6493730725676361</v>
      </c>
      <c r="N285" s="9">
        <f t="shared" si="54"/>
        <v>9.6493730725676361</v>
      </c>
      <c r="W285" s="7">
        <f t="shared" si="53"/>
        <v>421762.53</v>
      </c>
    </row>
    <row r="286" spans="1:23" ht="15" customHeight="1" x14ac:dyDescent="0.25">
      <c r="A286" s="50"/>
      <c r="B286" s="65"/>
      <c r="C286" s="50"/>
      <c r="D286" s="1" t="s">
        <v>13</v>
      </c>
      <c r="E286" s="3">
        <v>421762.53</v>
      </c>
      <c r="F286" s="3">
        <v>40697.440000000002</v>
      </c>
      <c r="G286" s="53"/>
      <c r="H286" s="69"/>
      <c r="I286" s="60"/>
      <c r="J286" s="87"/>
      <c r="K286" s="48"/>
      <c r="L286" s="3">
        <v>421762.53</v>
      </c>
      <c r="M286" s="7">
        <f t="shared" si="49"/>
        <v>9.6493730725676361</v>
      </c>
      <c r="N286" s="9">
        <f t="shared" si="54"/>
        <v>9.6493730725676361</v>
      </c>
      <c r="W286" s="7">
        <f t="shared" si="53"/>
        <v>421762.53</v>
      </c>
    </row>
    <row r="287" spans="1:23" ht="30" x14ac:dyDescent="0.25">
      <c r="A287" s="50"/>
      <c r="B287" s="65"/>
      <c r="C287" s="50"/>
      <c r="D287" s="1" t="s">
        <v>14</v>
      </c>
      <c r="E287" s="3">
        <v>0</v>
      </c>
      <c r="F287" s="3">
        <v>0</v>
      </c>
      <c r="G287" s="53"/>
      <c r="H287" s="22"/>
      <c r="I287" s="23"/>
      <c r="J287" s="5"/>
      <c r="K287" s="25"/>
      <c r="L287" s="3">
        <v>0</v>
      </c>
      <c r="M287" s="7" t="e">
        <f t="shared" si="49"/>
        <v>#DIV/0!</v>
      </c>
      <c r="N287" s="9" t="e">
        <f t="shared" si="54"/>
        <v>#DIV/0!</v>
      </c>
      <c r="W287" s="7">
        <f t="shared" si="53"/>
        <v>0</v>
      </c>
    </row>
    <row r="288" spans="1:23" ht="60" x14ac:dyDescent="0.25">
      <c r="A288" s="50"/>
      <c r="B288" s="65"/>
      <c r="C288" s="50"/>
      <c r="D288" s="1" t="s">
        <v>15</v>
      </c>
      <c r="E288" s="3">
        <v>0</v>
      </c>
      <c r="F288" s="3">
        <v>0</v>
      </c>
      <c r="G288" s="53"/>
      <c r="H288" s="22"/>
      <c r="I288" s="4"/>
      <c r="J288" s="24"/>
      <c r="K288" s="25"/>
      <c r="L288" s="3">
        <v>0</v>
      </c>
      <c r="M288" s="7" t="e">
        <f t="shared" si="49"/>
        <v>#DIV/0!</v>
      </c>
      <c r="N288" s="9" t="e">
        <f t="shared" si="54"/>
        <v>#DIV/0!</v>
      </c>
      <c r="W288" s="7">
        <f t="shared" si="53"/>
        <v>0</v>
      </c>
    </row>
    <row r="289" spans="1:23" ht="30" x14ac:dyDescent="0.25">
      <c r="A289" s="51"/>
      <c r="B289" s="66"/>
      <c r="C289" s="51"/>
      <c r="D289" s="1" t="s">
        <v>16</v>
      </c>
      <c r="E289" s="3">
        <v>0</v>
      </c>
      <c r="F289" s="3">
        <v>0</v>
      </c>
      <c r="G289" s="54"/>
      <c r="H289" s="22"/>
      <c r="I289" s="4"/>
      <c r="J289" s="24"/>
      <c r="K289" s="25"/>
      <c r="L289" s="3">
        <v>0</v>
      </c>
      <c r="M289" s="7" t="e">
        <f t="shared" si="49"/>
        <v>#DIV/0!</v>
      </c>
      <c r="N289" s="9" t="e">
        <f t="shared" si="54"/>
        <v>#DIV/0!</v>
      </c>
      <c r="W289" s="7">
        <f t="shared" si="53"/>
        <v>0</v>
      </c>
    </row>
    <row r="290" spans="1:23" ht="15" customHeight="1" x14ac:dyDescent="0.25">
      <c r="A290" s="49" t="s">
        <v>314</v>
      </c>
      <c r="B290" s="64" t="s">
        <v>315</v>
      </c>
      <c r="C290" s="49" t="s">
        <v>83</v>
      </c>
      <c r="D290" s="1" t="s">
        <v>11</v>
      </c>
      <c r="E290" s="2">
        <f>E291+E295</f>
        <v>8400</v>
      </c>
      <c r="F290" s="2">
        <f>F291+F295</f>
        <v>4754.5</v>
      </c>
      <c r="G290" s="52" t="s">
        <v>622</v>
      </c>
      <c r="H290" s="67" t="s">
        <v>316</v>
      </c>
      <c r="I290" s="58" t="s">
        <v>311</v>
      </c>
      <c r="J290" s="76" t="s">
        <v>538</v>
      </c>
      <c r="K290" s="79">
        <v>117</v>
      </c>
      <c r="L290" s="2">
        <f>L291+L295</f>
        <v>8400</v>
      </c>
      <c r="M290" s="7">
        <f t="shared" si="49"/>
        <v>56.601190476190474</v>
      </c>
      <c r="N290" s="9">
        <f t="shared" si="54"/>
        <v>56.601190476190474</v>
      </c>
      <c r="W290" s="7">
        <f t="shared" si="53"/>
        <v>8400</v>
      </c>
    </row>
    <row r="291" spans="1:23" ht="45.75" customHeight="1" x14ac:dyDescent="0.25">
      <c r="A291" s="50"/>
      <c r="B291" s="65"/>
      <c r="C291" s="50"/>
      <c r="D291" s="1" t="s">
        <v>332</v>
      </c>
      <c r="E291" s="3">
        <f>E292+E293+E294</f>
        <v>8400</v>
      </c>
      <c r="F291" s="3">
        <f>F292+F293+F294</f>
        <v>4754.5</v>
      </c>
      <c r="G291" s="53"/>
      <c r="H291" s="68"/>
      <c r="I291" s="59"/>
      <c r="J291" s="77"/>
      <c r="K291" s="80"/>
      <c r="L291" s="3">
        <f>L292+L293+L294</f>
        <v>8400</v>
      </c>
      <c r="M291" s="7">
        <f t="shared" si="49"/>
        <v>56.601190476190474</v>
      </c>
      <c r="N291" s="9">
        <f t="shared" si="54"/>
        <v>56.601190476190474</v>
      </c>
      <c r="W291" s="7">
        <f t="shared" si="53"/>
        <v>8400</v>
      </c>
    </row>
    <row r="292" spans="1:23" ht="30" x14ac:dyDescent="0.25">
      <c r="A292" s="50"/>
      <c r="B292" s="65"/>
      <c r="C292" s="50"/>
      <c r="D292" s="1" t="s">
        <v>13</v>
      </c>
      <c r="E292" s="3">
        <v>8400</v>
      </c>
      <c r="F292" s="3">
        <v>4754.5</v>
      </c>
      <c r="G292" s="53"/>
      <c r="H292" s="69"/>
      <c r="I292" s="60"/>
      <c r="J292" s="78"/>
      <c r="K292" s="81"/>
      <c r="L292" s="3">
        <v>8400</v>
      </c>
      <c r="M292" s="7">
        <f t="shared" si="49"/>
        <v>56.601190476190474</v>
      </c>
      <c r="N292" s="9">
        <f t="shared" si="54"/>
        <v>56.601190476190474</v>
      </c>
      <c r="W292" s="7">
        <f t="shared" si="53"/>
        <v>8400</v>
      </c>
    </row>
    <row r="293" spans="1:23" ht="36" customHeight="1" x14ac:dyDescent="0.25">
      <c r="A293" s="50"/>
      <c r="B293" s="65"/>
      <c r="C293" s="50"/>
      <c r="D293" s="1" t="s">
        <v>14</v>
      </c>
      <c r="E293" s="3">
        <v>0</v>
      </c>
      <c r="F293" s="3">
        <v>0</v>
      </c>
      <c r="G293" s="53"/>
      <c r="H293" s="22"/>
      <c r="I293" s="23"/>
      <c r="J293" s="5"/>
      <c r="K293" s="25"/>
      <c r="L293" s="3">
        <v>0</v>
      </c>
      <c r="M293" s="7" t="e">
        <f t="shared" si="49"/>
        <v>#DIV/0!</v>
      </c>
      <c r="N293" s="9" t="e">
        <f t="shared" si="54"/>
        <v>#DIV/0!</v>
      </c>
      <c r="W293" s="7">
        <f t="shared" si="53"/>
        <v>0</v>
      </c>
    </row>
    <row r="294" spans="1:23" ht="60" x14ac:dyDescent="0.25">
      <c r="A294" s="50"/>
      <c r="B294" s="65"/>
      <c r="C294" s="50"/>
      <c r="D294" s="1" t="s">
        <v>15</v>
      </c>
      <c r="E294" s="3">
        <v>0</v>
      </c>
      <c r="F294" s="3">
        <v>0</v>
      </c>
      <c r="G294" s="53"/>
      <c r="H294" s="22"/>
      <c r="I294" s="4"/>
      <c r="J294" s="24"/>
      <c r="K294" s="25"/>
      <c r="L294" s="3">
        <v>0</v>
      </c>
      <c r="M294" s="7" t="e">
        <f t="shared" si="49"/>
        <v>#DIV/0!</v>
      </c>
      <c r="N294" s="9" t="e">
        <f t="shared" si="54"/>
        <v>#DIV/0!</v>
      </c>
      <c r="W294" s="7">
        <f t="shared" si="53"/>
        <v>0</v>
      </c>
    </row>
    <row r="295" spans="1:23" ht="30" x14ac:dyDescent="0.25">
      <c r="A295" s="51"/>
      <c r="B295" s="66"/>
      <c r="C295" s="51"/>
      <c r="D295" s="1" t="s">
        <v>16</v>
      </c>
      <c r="E295" s="3">
        <v>0</v>
      </c>
      <c r="F295" s="3">
        <v>0</v>
      </c>
      <c r="G295" s="54"/>
      <c r="H295" s="22"/>
      <c r="I295" s="4"/>
      <c r="J295" s="24"/>
      <c r="K295" s="25"/>
      <c r="L295" s="3">
        <v>0</v>
      </c>
      <c r="M295" s="7" t="e">
        <f t="shared" si="49"/>
        <v>#DIV/0!</v>
      </c>
      <c r="N295" s="9" t="e">
        <f t="shared" si="54"/>
        <v>#DIV/0!</v>
      </c>
      <c r="W295" s="7">
        <f t="shared" si="53"/>
        <v>0</v>
      </c>
    </row>
    <row r="296" spans="1:23" x14ac:dyDescent="0.25">
      <c r="A296" s="49" t="s">
        <v>102</v>
      </c>
      <c r="B296" s="64" t="s">
        <v>103</v>
      </c>
      <c r="C296" s="49"/>
      <c r="D296" s="1" t="s">
        <v>11</v>
      </c>
      <c r="E296" s="2">
        <f>E297+E301</f>
        <v>9672419.4100000001</v>
      </c>
      <c r="F296" s="2">
        <f>F297+F301</f>
        <v>9187971.2599999979</v>
      </c>
      <c r="G296" s="52" t="s">
        <v>580</v>
      </c>
      <c r="H296" s="22"/>
      <c r="I296" s="4"/>
      <c r="J296" s="24"/>
      <c r="K296" s="25"/>
      <c r="L296" s="2">
        <f>L297+L301</f>
        <v>9672419.4100000001</v>
      </c>
      <c r="M296" s="7">
        <f t="shared" si="49"/>
        <v>94.991448060046409</v>
      </c>
      <c r="N296" s="9">
        <f t="shared" si="54"/>
        <v>94.991448060046409</v>
      </c>
      <c r="P296" s="8">
        <v>9813712.7599999998</v>
      </c>
      <c r="W296" s="7">
        <f t="shared" si="53"/>
        <v>9672419.4100000001</v>
      </c>
    </row>
    <row r="297" spans="1:23" ht="47.25" customHeight="1" x14ac:dyDescent="0.25">
      <c r="A297" s="50"/>
      <c r="B297" s="65"/>
      <c r="C297" s="50"/>
      <c r="D297" s="1" t="s">
        <v>332</v>
      </c>
      <c r="E297" s="3">
        <f>E298+E299+E300</f>
        <v>9672419.4100000001</v>
      </c>
      <c r="F297" s="3">
        <f>F298+F299+F300</f>
        <v>9187971.2599999979</v>
      </c>
      <c r="G297" s="53"/>
      <c r="H297" s="22"/>
      <c r="I297" s="4"/>
      <c r="J297" s="24"/>
      <c r="K297" s="25"/>
      <c r="L297" s="3">
        <f>L298+L299+L300</f>
        <v>9672419.4100000001</v>
      </c>
      <c r="M297" s="7">
        <f t="shared" si="49"/>
        <v>94.991448060046409</v>
      </c>
      <c r="N297" s="9">
        <f t="shared" si="54"/>
        <v>94.991448060046409</v>
      </c>
      <c r="W297" s="7">
        <f t="shared" si="53"/>
        <v>9672419.4100000001</v>
      </c>
    </row>
    <row r="298" spans="1:23" ht="15" customHeight="1" x14ac:dyDescent="0.25">
      <c r="A298" s="50"/>
      <c r="B298" s="65"/>
      <c r="C298" s="50"/>
      <c r="D298" s="1" t="s">
        <v>13</v>
      </c>
      <c r="E298" s="3">
        <f>E304+E310</f>
        <v>9672419.4100000001</v>
      </c>
      <c r="F298" s="3">
        <f t="shared" ref="F298" si="55">F304+F310</f>
        <v>9187971.2599999979</v>
      </c>
      <c r="G298" s="53"/>
      <c r="H298" s="22"/>
      <c r="I298" s="4"/>
      <c r="J298" s="24"/>
      <c r="K298" s="25"/>
      <c r="L298" s="3">
        <f>L304+L310</f>
        <v>9672419.4100000001</v>
      </c>
      <c r="M298" s="7">
        <f t="shared" si="49"/>
        <v>94.991448060046409</v>
      </c>
      <c r="N298" s="9">
        <f t="shared" si="54"/>
        <v>94.991448060046409</v>
      </c>
      <c r="W298" s="7">
        <f t="shared" si="53"/>
        <v>9672419.4100000001</v>
      </c>
    </row>
    <row r="299" spans="1:23" ht="30" x14ac:dyDescent="0.25">
      <c r="A299" s="50"/>
      <c r="B299" s="65"/>
      <c r="C299" s="50"/>
      <c r="D299" s="1" t="s">
        <v>14</v>
      </c>
      <c r="E299" s="3">
        <f>E305+E311</f>
        <v>0</v>
      </c>
      <c r="F299" s="3">
        <f>F305+F311</f>
        <v>0</v>
      </c>
      <c r="G299" s="53"/>
      <c r="H299" s="22"/>
      <c r="I299" s="23"/>
      <c r="J299" s="5"/>
      <c r="K299" s="25"/>
      <c r="L299" s="3">
        <f>L305+L311</f>
        <v>0</v>
      </c>
      <c r="M299" s="7" t="e">
        <f t="shared" si="49"/>
        <v>#DIV/0!</v>
      </c>
      <c r="N299" s="9" t="e">
        <f t="shared" si="54"/>
        <v>#DIV/0!</v>
      </c>
      <c r="W299" s="7">
        <f t="shared" si="53"/>
        <v>0</v>
      </c>
    </row>
    <row r="300" spans="1:23" ht="60" x14ac:dyDescent="0.25">
      <c r="A300" s="50"/>
      <c r="B300" s="65"/>
      <c r="C300" s="50"/>
      <c r="D300" s="1" t="s">
        <v>15</v>
      </c>
      <c r="E300" s="3">
        <f>E306+E312</f>
        <v>0</v>
      </c>
      <c r="F300" s="3">
        <f>F306+F312</f>
        <v>0</v>
      </c>
      <c r="G300" s="53"/>
      <c r="H300" s="22"/>
      <c r="I300" s="4"/>
      <c r="J300" s="24"/>
      <c r="K300" s="25"/>
      <c r="L300" s="3">
        <f>L306+L312</f>
        <v>0</v>
      </c>
      <c r="M300" s="7" t="e">
        <f t="shared" si="49"/>
        <v>#DIV/0!</v>
      </c>
      <c r="N300" s="9" t="e">
        <f t="shared" si="54"/>
        <v>#DIV/0!</v>
      </c>
      <c r="W300" s="7">
        <f t="shared" si="53"/>
        <v>0</v>
      </c>
    </row>
    <row r="301" spans="1:23" ht="30" x14ac:dyDescent="0.25">
      <c r="A301" s="51"/>
      <c r="B301" s="66"/>
      <c r="C301" s="51"/>
      <c r="D301" s="1" t="s">
        <v>16</v>
      </c>
      <c r="E301" s="3">
        <f>E307+E313</f>
        <v>0</v>
      </c>
      <c r="F301" s="3">
        <f>F307+F313</f>
        <v>0</v>
      </c>
      <c r="G301" s="54"/>
      <c r="H301" s="22"/>
      <c r="I301" s="4"/>
      <c r="J301" s="24"/>
      <c r="K301" s="25"/>
      <c r="L301" s="3">
        <f>L307+L313</f>
        <v>0</v>
      </c>
      <c r="M301" s="7" t="e">
        <f t="shared" si="49"/>
        <v>#DIV/0!</v>
      </c>
      <c r="N301" s="9" t="e">
        <f t="shared" si="54"/>
        <v>#DIV/0!</v>
      </c>
      <c r="W301" s="7">
        <f t="shared" si="53"/>
        <v>0</v>
      </c>
    </row>
    <row r="302" spans="1:23" ht="15" customHeight="1" x14ac:dyDescent="0.25">
      <c r="A302" s="49" t="s">
        <v>104</v>
      </c>
      <c r="B302" s="64" t="s">
        <v>105</v>
      </c>
      <c r="C302" s="49" t="s">
        <v>10</v>
      </c>
      <c r="D302" s="1" t="s">
        <v>11</v>
      </c>
      <c r="E302" s="2">
        <f>E303+E307</f>
        <v>771732.36</v>
      </c>
      <c r="F302" s="2">
        <f>F303+F307</f>
        <v>573868.86</v>
      </c>
      <c r="G302" s="52" t="s">
        <v>646</v>
      </c>
      <c r="H302" s="67" t="s">
        <v>394</v>
      </c>
      <c r="I302" s="58" t="s">
        <v>20</v>
      </c>
      <c r="J302" s="61">
        <v>126</v>
      </c>
      <c r="K302" s="46">
        <v>91</v>
      </c>
      <c r="L302" s="2">
        <f>L303+L307</f>
        <v>771732.36</v>
      </c>
      <c r="M302" s="7">
        <f t="shared" si="49"/>
        <v>74.361124367002049</v>
      </c>
      <c r="N302" s="9">
        <f t="shared" si="54"/>
        <v>74.361124367002049</v>
      </c>
      <c r="W302" s="7">
        <f t="shared" si="53"/>
        <v>771732.36</v>
      </c>
    </row>
    <row r="303" spans="1:23" ht="45.75" customHeight="1" x14ac:dyDescent="0.25">
      <c r="A303" s="50"/>
      <c r="B303" s="65"/>
      <c r="C303" s="50"/>
      <c r="D303" s="1" t="s">
        <v>332</v>
      </c>
      <c r="E303" s="3">
        <f>E304+E305+E306</f>
        <v>771732.36</v>
      </c>
      <c r="F303" s="3">
        <f>F304+F305+F306</f>
        <v>573868.86</v>
      </c>
      <c r="G303" s="53"/>
      <c r="H303" s="68"/>
      <c r="I303" s="59"/>
      <c r="J303" s="62"/>
      <c r="K303" s="47"/>
      <c r="L303" s="3">
        <f>L304+L305+L306</f>
        <v>771732.36</v>
      </c>
      <c r="M303" s="7">
        <f t="shared" si="49"/>
        <v>74.361124367002049</v>
      </c>
      <c r="N303" s="9">
        <f t="shared" si="54"/>
        <v>74.361124367002049</v>
      </c>
      <c r="W303" s="7">
        <f t="shared" si="53"/>
        <v>771732.36</v>
      </c>
    </row>
    <row r="304" spans="1:23" ht="30" x14ac:dyDescent="0.25">
      <c r="A304" s="50"/>
      <c r="B304" s="65"/>
      <c r="C304" s="50"/>
      <c r="D304" s="1" t="s">
        <v>13</v>
      </c>
      <c r="E304" s="3">
        <v>771732.36</v>
      </c>
      <c r="F304" s="3">
        <v>573868.86</v>
      </c>
      <c r="G304" s="53"/>
      <c r="H304" s="69"/>
      <c r="I304" s="60"/>
      <c r="J304" s="63"/>
      <c r="K304" s="48"/>
      <c r="L304" s="3">
        <v>771732.36</v>
      </c>
      <c r="M304" s="7">
        <f t="shared" si="49"/>
        <v>74.361124367002049</v>
      </c>
      <c r="N304" s="9">
        <f t="shared" si="54"/>
        <v>74.361124367002049</v>
      </c>
      <c r="W304" s="7">
        <f t="shared" si="53"/>
        <v>771732.36</v>
      </c>
    </row>
    <row r="305" spans="1:23" ht="30" x14ac:dyDescent="0.25">
      <c r="A305" s="50"/>
      <c r="B305" s="65"/>
      <c r="C305" s="50"/>
      <c r="D305" s="1" t="s">
        <v>14</v>
      </c>
      <c r="E305" s="3">
        <v>0</v>
      </c>
      <c r="F305" s="3">
        <v>0</v>
      </c>
      <c r="G305" s="53"/>
      <c r="H305" s="22"/>
      <c r="I305" s="23"/>
      <c r="J305" s="5"/>
      <c r="K305" s="25"/>
      <c r="L305" s="3">
        <v>0</v>
      </c>
      <c r="M305" s="7" t="e">
        <f t="shared" si="49"/>
        <v>#DIV/0!</v>
      </c>
      <c r="N305" s="9" t="e">
        <f t="shared" si="54"/>
        <v>#DIV/0!</v>
      </c>
      <c r="W305" s="7">
        <f t="shared" si="53"/>
        <v>0</v>
      </c>
    </row>
    <row r="306" spans="1:23" ht="60" x14ac:dyDescent="0.25">
      <c r="A306" s="50"/>
      <c r="B306" s="65"/>
      <c r="C306" s="50"/>
      <c r="D306" s="1" t="s">
        <v>15</v>
      </c>
      <c r="E306" s="3">
        <v>0</v>
      </c>
      <c r="F306" s="3">
        <v>0</v>
      </c>
      <c r="G306" s="53"/>
      <c r="H306" s="22"/>
      <c r="I306" s="4"/>
      <c r="J306" s="24"/>
      <c r="K306" s="25"/>
      <c r="L306" s="3">
        <v>0</v>
      </c>
      <c r="M306" s="7" t="e">
        <f t="shared" si="49"/>
        <v>#DIV/0!</v>
      </c>
      <c r="N306" s="9" t="e">
        <f t="shared" si="54"/>
        <v>#DIV/0!</v>
      </c>
      <c r="W306" s="7">
        <f t="shared" si="53"/>
        <v>0</v>
      </c>
    </row>
    <row r="307" spans="1:23" ht="56.25" customHeight="1" x14ac:dyDescent="0.25">
      <c r="A307" s="51"/>
      <c r="B307" s="66"/>
      <c r="C307" s="51"/>
      <c r="D307" s="1" t="s">
        <v>16</v>
      </c>
      <c r="E307" s="3">
        <v>0</v>
      </c>
      <c r="F307" s="3">
        <v>0</v>
      </c>
      <c r="G307" s="54"/>
      <c r="H307" s="22"/>
      <c r="I307" s="4"/>
      <c r="J307" s="24"/>
      <c r="K307" s="25"/>
      <c r="L307" s="3">
        <v>0</v>
      </c>
      <c r="M307" s="7" t="e">
        <f t="shared" si="49"/>
        <v>#DIV/0!</v>
      </c>
      <c r="N307" s="9" t="e">
        <f t="shared" si="54"/>
        <v>#DIV/0!</v>
      </c>
      <c r="W307" s="7">
        <f t="shared" si="53"/>
        <v>0</v>
      </c>
    </row>
    <row r="308" spans="1:23" ht="15" customHeight="1" x14ac:dyDescent="0.25">
      <c r="A308" s="49" t="s">
        <v>108</v>
      </c>
      <c r="B308" s="64" t="s">
        <v>107</v>
      </c>
      <c r="C308" s="49" t="s">
        <v>10</v>
      </c>
      <c r="D308" s="1" t="s">
        <v>11</v>
      </c>
      <c r="E308" s="2">
        <f>E309+E313</f>
        <v>8900687.0500000007</v>
      </c>
      <c r="F308" s="2">
        <f>F309+F313</f>
        <v>8614102.3999999985</v>
      </c>
      <c r="G308" s="52" t="s">
        <v>647</v>
      </c>
      <c r="H308" s="67" t="s">
        <v>106</v>
      </c>
      <c r="I308" s="58" t="s">
        <v>20</v>
      </c>
      <c r="J308" s="61" t="s">
        <v>537</v>
      </c>
      <c r="K308" s="46">
        <v>1223</v>
      </c>
      <c r="L308" s="2">
        <f>L309+L313</f>
        <v>8900687.0500000007</v>
      </c>
      <c r="M308" s="7">
        <f t="shared" si="49"/>
        <v>96.780196310800505</v>
      </c>
      <c r="N308" s="9">
        <f t="shared" si="54"/>
        <v>96.780196310800505</v>
      </c>
      <c r="W308" s="7">
        <f t="shared" si="53"/>
        <v>8900687.0500000007</v>
      </c>
    </row>
    <row r="309" spans="1:23" ht="45.75" customHeight="1" x14ac:dyDescent="0.25">
      <c r="A309" s="50"/>
      <c r="B309" s="65"/>
      <c r="C309" s="50"/>
      <c r="D309" s="1" t="s">
        <v>332</v>
      </c>
      <c r="E309" s="3">
        <f>E310+E311+E312</f>
        <v>8900687.0500000007</v>
      </c>
      <c r="F309" s="3">
        <f>F310+F311+F312</f>
        <v>8614102.3999999985</v>
      </c>
      <c r="G309" s="53"/>
      <c r="H309" s="68"/>
      <c r="I309" s="59"/>
      <c r="J309" s="62"/>
      <c r="K309" s="47"/>
      <c r="L309" s="3">
        <f>L310+L311+L312</f>
        <v>8900687.0500000007</v>
      </c>
      <c r="M309" s="7">
        <f t="shared" si="49"/>
        <v>96.780196310800505</v>
      </c>
      <c r="N309" s="9">
        <f t="shared" si="54"/>
        <v>96.780196310800505</v>
      </c>
      <c r="W309" s="7">
        <f t="shared" si="53"/>
        <v>8900687.0500000007</v>
      </c>
    </row>
    <row r="310" spans="1:23" ht="30" x14ac:dyDescent="0.25">
      <c r="A310" s="50"/>
      <c r="B310" s="65"/>
      <c r="C310" s="50"/>
      <c r="D310" s="1" t="s">
        <v>13</v>
      </c>
      <c r="E310" s="3">
        <v>8900687.0500000007</v>
      </c>
      <c r="F310" s="3">
        <v>8614102.3999999985</v>
      </c>
      <c r="G310" s="53"/>
      <c r="H310" s="69"/>
      <c r="I310" s="60"/>
      <c r="J310" s="63"/>
      <c r="K310" s="48"/>
      <c r="L310" s="3">
        <v>8900687.0500000007</v>
      </c>
      <c r="M310" s="7">
        <f t="shared" si="49"/>
        <v>96.780196310800505</v>
      </c>
      <c r="N310" s="9">
        <f t="shared" si="54"/>
        <v>96.780196310800505</v>
      </c>
      <c r="W310" s="7">
        <f t="shared" si="53"/>
        <v>8900687.0500000007</v>
      </c>
    </row>
    <row r="311" spans="1:23" ht="30" x14ac:dyDescent="0.25">
      <c r="A311" s="50"/>
      <c r="B311" s="65"/>
      <c r="C311" s="50"/>
      <c r="D311" s="1" t="s">
        <v>14</v>
      </c>
      <c r="E311" s="3">
        <v>0</v>
      </c>
      <c r="F311" s="3">
        <v>0</v>
      </c>
      <c r="G311" s="53"/>
      <c r="H311" s="22"/>
      <c r="I311" s="23"/>
      <c r="J311" s="5"/>
      <c r="K311" s="25"/>
      <c r="L311" s="3">
        <v>0</v>
      </c>
      <c r="M311" s="7" t="e">
        <f t="shared" si="49"/>
        <v>#DIV/0!</v>
      </c>
      <c r="N311" s="9" t="e">
        <f t="shared" si="54"/>
        <v>#DIV/0!</v>
      </c>
      <c r="W311" s="7">
        <f t="shared" si="53"/>
        <v>0</v>
      </c>
    </row>
    <row r="312" spans="1:23" ht="60" x14ac:dyDescent="0.25">
      <c r="A312" s="50"/>
      <c r="B312" s="65"/>
      <c r="C312" s="50"/>
      <c r="D312" s="1" t="s">
        <v>15</v>
      </c>
      <c r="E312" s="3">
        <v>0</v>
      </c>
      <c r="F312" s="3">
        <v>0</v>
      </c>
      <c r="G312" s="53"/>
      <c r="H312" s="4"/>
      <c r="I312" s="4"/>
      <c r="J312" s="24"/>
      <c r="K312" s="25"/>
      <c r="L312" s="3">
        <v>0</v>
      </c>
      <c r="M312" s="7" t="e">
        <f t="shared" si="49"/>
        <v>#DIV/0!</v>
      </c>
      <c r="N312" s="9" t="e">
        <f t="shared" si="54"/>
        <v>#DIV/0!</v>
      </c>
      <c r="W312" s="7">
        <f t="shared" si="53"/>
        <v>0</v>
      </c>
    </row>
    <row r="313" spans="1:23" ht="36.75" customHeight="1" x14ac:dyDescent="0.25">
      <c r="A313" s="51"/>
      <c r="B313" s="66"/>
      <c r="C313" s="51"/>
      <c r="D313" s="1" t="s">
        <v>16</v>
      </c>
      <c r="E313" s="3">
        <v>0</v>
      </c>
      <c r="F313" s="3">
        <v>0</v>
      </c>
      <c r="G313" s="54"/>
      <c r="H313" s="4"/>
      <c r="I313" s="4"/>
      <c r="J313" s="24"/>
      <c r="K313" s="25"/>
      <c r="L313" s="3">
        <v>0</v>
      </c>
      <c r="M313" s="7" t="e">
        <f t="shared" si="49"/>
        <v>#DIV/0!</v>
      </c>
      <c r="N313" s="9" t="e">
        <f t="shared" si="54"/>
        <v>#DIV/0!</v>
      </c>
      <c r="W313" s="7">
        <f t="shared" si="53"/>
        <v>0</v>
      </c>
    </row>
    <row r="314" spans="1:23" x14ac:dyDescent="0.25">
      <c r="A314" s="49" t="s">
        <v>109</v>
      </c>
      <c r="B314" s="64" t="s">
        <v>110</v>
      </c>
      <c r="C314" s="49"/>
      <c r="D314" s="1" t="s">
        <v>11</v>
      </c>
      <c r="E314" s="2">
        <f>E315+E319</f>
        <v>146130360.13</v>
      </c>
      <c r="F314" s="2">
        <f>F315+F319</f>
        <v>103271647.75</v>
      </c>
      <c r="G314" s="52" t="s">
        <v>581</v>
      </c>
      <c r="H314" s="32"/>
      <c r="I314" s="4"/>
      <c r="J314" s="24"/>
      <c r="K314" s="25"/>
      <c r="L314" s="2">
        <f>L315+L319</f>
        <v>146130360.13</v>
      </c>
      <c r="M314" s="7">
        <f t="shared" si="49"/>
        <v>70.670904840122091</v>
      </c>
      <c r="N314" s="9">
        <f t="shared" si="54"/>
        <v>70.670904840122091</v>
      </c>
      <c r="P314" s="9">
        <v>138124140.16999999</v>
      </c>
      <c r="W314" s="7">
        <f t="shared" si="53"/>
        <v>146130360.13</v>
      </c>
    </row>
    <row r="315" spans="1:23" ht="45.75" customHeight="1" x14ac:dyDescent="0.25">
      <c r="A315" s="50"/>
      <c r="B315" s="65"/>
      <c r="C315" s="50"/>
      <c r="D315" s="1" t="s">
        <v>332</v>
      </c>
      <c r="E315" s="3">
        <f>E316+E317+E318</f>
        <v>146130360.13</v>
      </c>
      <c r="F315" s="3">
        <f>F316+F317+F318</f>
        <v>103271647.75</v>
      </c>
      <c r="G315" s="53"/>
      <c r="H315" s="22"/>
      <c r="I315" s="4"/>
      <c r="J315" s="24"/>
      <c r="K315" s="25"/>
      <c r="L315" s="3">
        <f>L316+L317+L318</f>
        <v>146130360.13</v>
      </c>
      <c r="M315" s="7">
        <f t="shared" si="49"/>
        <v>70.670904840122091</v>
      </c>
      <c r="N315" s="9">
        <f t="shared" si="54"/>
        <v>70.670904840122091</v>
      </c>
      <c r="W315" s="7">
        <f t="shared" si="53"/>
        <v>146130360.13</v>
      </c>
    </row>
    <row r="316" spans="1:23" ht="15" customHeight="1" x14ac:dyDescent="0.25">
      <c r="A316" s="50"/>
      <c r="B316" s="65"/>
      <c r="C316" s="50"/>
      <c r="D316" s="1" t="s">
        <v>13</v>
      </c>
      <c r="E316" s="3">
        <f>E322+E328</f>
        <v>146130360.13</v>
      </c>
      <c r="F316" s="3">
        <f t="shared" ref="F316:F319" si="56">F322+F328</f>
        <v>103271647.75</v>
      </c>
      <c r="G316" s="53"/>
      <c r="H316" s="22"/>
      <c r="I316" s="4"/>
      <c r="J316" s="24"/>
      <c r="K316" s="25"/>
      <c r="L316" s="3">
        <f>L322+L328</f>
        <v>146130360.13</v>
      </c>
      <c r="M316" s="7">
        <f t="shared" si="49"/>
        <v>70.670904840122091</v>
      </c>
      <c r="N316" s="9">
        <f t="shared" si="54"/>
        <v>70.670904840122091</v>
      </c>
      <c r="W316" s="7">
        <f t="shared" si="53"/>
        <v>146130360.13</v>
      </c>
    </row>
    <row r="317" spans="1:23" ht="30" x14ac:dyDescent="0.25">
      <c r="A317" s="50"/>
      <c r="B317" s="65"/>
      <c r="C317" s="50"/>
      <c r="D317" s="1" t="s">
        <v>14</v>
      </c>
      <c r="E317" s="3">
        <f>E323+E329</f>
        <v>0</v>
      </c>
      <c r="F317" s="3">
        <f t="shared" si="56"/>
        <v>0</v>
      </c>
      <c r="G317" s="53"/>
      <c r="H317" s="22"/>
      <c r="I317" s="23"/>
      <c r="J317" s="5"/>
      <c r="K317" s="25"/>
      <c r="L317" s="3">
        <f>L323+L329</f>
        <v>0</v>
      </c>
      <c r="M317" s="7" t="e">
        <f t="shared" si="49"/>
        <v>#DIV/0!</v>
      </c>
      <c r="N317" s="9" t="e">
        <f t="shared" si="54"/>
        <v>#DIV/0!</v>
      </c>
      <c r="W317" s="7">
        <f t="shared" si="53"/>
        <v>0</v>
      </c>
    </row>
    <row r="318" spans="1:23" ht="60" x14ac:dyDescent="0.25">
      <c r="A318" s="50"/>
      <c r="B318" s="65"/>
      <c r="C318" s="50"/>
      <c r="D318" s="1" t="s">
        <v>15</v>
      </c>
      <c r="E318" s="3">
        <f>E324+E330</f>
        <v>0</v>
      </c>
      <c r="F318" s="3">
        <f t="shared" si="56"/>
        <v>0</v>
      </c>
      <c r="G318" s="53"/>
      <c r="H318" s="22"/>
      <c r="I318" s="4"/>
      <c r="J318" s="24"/>
      <c r="K318" s="25"/>
      <c r="L318" s="3">
        <f>L324+L330</f>
        <v>0</v>
      </c>
      <c r="M318" s="7" t="e">
        <f t="shared" si="49"/>
        <v>#DIV/0!</v>
      </c>
      <c r="N318" s="9" t="e">
        <f t="shared" si="54"/>
        <v>#DIV/0!</v>
      </c>
      <c r="W318" s="7">
        <f t="shared" si="53"/>
        <v>0</v>
      </c>
    </row>
    <row r="319" spans="1:23" ht="30" x14ac:dyDescent="0.25">
      <c r="A319" s="51"/>
      <c r="B319" s="66"/>
      <c r="C319" s="51"/>
      <c r="D319" s="1" t="s">
        <v>16</v>
      </c>
      <c r="E319" s="3">
        <f>E325+E331</f>
        <v>0</v>
      </c>
      <c r="F319" s="3">
        <f t="shared" si="56"/>
        <v>0</v>
      </c>
      <c r="G319" s="54"/>
      <c r="H319" s="22"/>
      <c r="I319" s="4"/>
      <c r="J319" s="24"/>
      <c r="K319" s="25"/>
      <c r="L319" s="3">
        <f>L325+L331</f>
        <v>0</v>
      </c>
      <c r="M319" s="7" t="e">
        <f t="shared" si="49"/>
        <v>#DIV/0!</v>
      </c>
      <c r="N319" s="9" t="e">
        <f t="shared" si="54"/>
        <v>#DIV/0!</v>
      </c>
      <c r="W319" s="7">
        <f t="shared" si="53"/>
        <v>0</v>
      </c>
    </row>
    <row r="320" spans="1:23" ht="36" customHeight="1" x14ac:dyDescent="0.25">
      <c r="A320" s="49" t="s">
        <v>111</v>
      </c>
      <c r="B320" s="64" t="s">
        <v>356</v>
      </c>
      <c r="C320" s="49" t="s">
        <v>10</v>
      </c>
      <c r="D320" s="1" t="s">
        <v>11</v>
      </c>
      <c r="E320" s="2">
        <f>E321+E325</f>
        <v>122784538.56</v>
      </c>
      <c r="F320" s="2">
        <f>F321+F325</f>
        <v>85656610.709999993</v>
      </c>
      <c r="G320" s="52" t="s">
        <v>686</v>
      </c>
      <c r="H320" s="67" t="s">
        <v>395</v>
      </c>
      <c r="I320" s="58" t="s">
        <v>20</v>
      </c>
      <c r="J320" s="61" t="s">
        <v>536</v>
      </c>
      <c r="K320" s="46">
        <v>4614</v>
      </c>
      <c r="L320" s="2">
        <f>L321+L325</f>
        <v>122784538.56</v>
      </c>
      <c r="M320" s="7">
        <f t="shared" si="49"/>
        <v>69.761723841266019</v>
      </c>
      <c r="N320" s="9">
        <f t="shared" si="54"/>
        <v>69.761723841266019</v>
      </c>
      <c r="W320" s="7">
        <f t="shared" si="53"/>
        <v>122784538.56</v>
      </c>
    </row>
    <row r="321" spans="1:23" ht="47.25" customHeight="1" x14ac:dyDescent="0.25">
      <c r="A321" s="50"/>
      <c r="B321" s="65"/>
      <c r="C321" s="50"/>
      <c r="D321" s="1" t="s">
        <v>332</v>
      </c>
      <c r="E321" s="3">
        <f>E322+E323+E324</f>
        <v>122784538.56</v>
      </c>
      <c r="F321" s="3">
        <f>F322+F323+F324</f>
        <v>85656610.709999993</v>
      </c>
      <c r="G321" s="53"/>
      <c r="H321" s="68"/>
      <c r="I321" s="59"/>
      <c r="J321" s="62"/>
      <c r="K321" s="47"/>
      <c r="L321" s="3">
        <f>L322+L323+L324</f>
        <v>122784538.56</v>
      </c>
      <c r="M321" s="7">
        <f t="shared" si="49"/>
        <v>69.761723841266019</v>
      </c>
      <c r="N321" s="9">
        <f t="shared" si="54"/>
        <v>69.761723841266019</v>
      </c>
      <c r="W321" s="7">
        <f t="shared" si="53"/>
        <v>122784538.56</v>
      </c>
    </row>
    <row r="322" spans="1:23" ht="34.5" customHeight="1" x14ac:dyDescent="0.25">
      <c r="A322" s="50"/>
      <c r="B322" s="65"/>
      <c r="C322" s="50"/>
      <c r="D322" s="1" t="s">
        <v>13</v>
      </c>
      <c r="E322" s="3">
        <v>122784538.56</v>
      </c>
      <c r="F322" s="3">
        <v>85656610.709999993</v>
      </c>
      <c r="G322" s="53"/>
      <c r="H322" s="68"/>
      <c r="I322" s="59"/>
      <c r="J322" s="62"/>
      <c r="K322" s="47"/>
      <c r="L322" s="3">
        <v>122784538.56</v>
      </c>
      <c r="M322" s="7">
        <f t="shared" ref="M322:M385" si="57">F322/E322*100</f>
        <v>69.761723841266019</v>
      </c>
      <c r="N322" s="9">
        <f t="shared" si="54"/>
        <v>69.761723841266019</v>
      </c>
      <c r="W322" s="7">
        <f t="shared" si="53"/>
        <v>122784538.56</v>
      </c>
    </row>
    <row r="323" spans="1:23" ht="30" customHeight="1" x14ac:dyDescent="0.25">
      <c r="A323" s="50"/>
      <c r="B323" s="65"/>
      <c r="C323" s="50"/>
      <c r="D323" s="1" t="s">
        <v>14</v>
      </c>
      <c r="E323" s="3">
        <v>0</v>
      </c>
      <c r="F323" s="3">
        <v>0</v>
      </c>
      <c r="G323" s="53"/>
      <c r="H323" s="69"/>
      <c r="I323" s="60"/>
      <c r="J323" s="63"/>
      <c r="K323" s="48"/>
      <c r="L323" s="3">
        <v>0</v>
      </c>
      <c r="M323" s="7" t="e">
        <f t="shared" si="57"/>
        <v>#DIV/0!</v>
      </c>
      <c r="N323" s="9" t="e">
        <f t="shared" si="54"/>
        <v>#DIV/0!</v>
      </c>
      <c r="W323" s="7">
        <f t="shared" si="53"/>
        <v>0</v>
      </c>
    </row>
    <row r="324" spans="1:23" ht="86.25" customHeight="1" x14ac:dyDescent="0.25">
      <c r="A324" s="50"/>
      <c r="B324" s="65"/>
      <c r="C324" s="50"/>
      <c r="D324" s="1" t="s">
        <v>15</v>
      </c>
      <c r="E324" s="3">
        <v>0</v>
      </c>
      <c r="F324" s="3">
        <v>0</v>
      </c>
      <c r="G324" s="53"/>
      <c r="H324" s="22"/>
      <c r="I324" s="4"/>
      <c r="J324" s="24"/>
      <c r="K324" s="25"/>
      <c r="L324" s="3">
        <v>0</v>
      </c>
      <c r="M324" s="7" t="e">
        <f t="shared" si="57"/>
        <v>#DIV/0!</v>
      </c>
      <c r="N324" s="9" t="e">
        <f t="shared" si="54"/>
        <v>#DIV/0!</v>
      </c>
      <c r="W324" s="7">
        <f t="shared" si="53"/>
        <v>0</v>
      </c>
    </row>
    <row r="325" spans="1:23" ht="54.75" customHeight="1" x14ac:dyDescent="0.25">
      <c r="A325" s="51"/>
      <c r="B325" s="66"/>
      <c r="C325" s="51"/>
      <c r="D325" s="1" t="s">
        <v>16</v>
      </c>
      <c r="E325" s="3">
        <v>0</v>
      </c>
      <c r="F325" s="3">
        <v>0</v>
      </c>
      <c r="G325" s="54"/>
      <c r="H325" s="22"/>
      <c r="I325" s="4"/>
      <c r="J325" s="24"/>
      <c r="K325" s="25"/>
      <c r="L325" s="3">
        <v>0</v>
      </c>
      <c r="M325" s="7" t="e">
        <f t="shared" si="57"/>
        <v>#DIV/0!</v>
      </c>
      <c r="N325" s="9" t="e">
        <f t="shared" si="54"/>
        <v>#DIV/0!</v>
      </c>
      <c r="W325" s="7">
        <f t="shared" si="53"/>
        <v>0</v>
      </c>
    </row>
    <row r="326" spans="1:23" x14ac:dyDescent="0.25">
      <c r="A326" s="49" t="s">
        <v>341</v>
      </c>
      <c r="B326" s="64" t="s">
        <v>357</v>
      </c>
      <c r="C326" s="49" t="s">
        <v>10</v>
      </c>
      <c r="D326" s="1" t="s">
        <v>11</v>
      </c>
      <c r="E326" s="2">
        <f>E327+E331</f>
        <v>23345821.57</v>
      </c>
      <c r="F326" s="2">
        <f>F327+F331</f>
        <v>17615037.039999999</v>
      </c>
      <c r="G326" s="52" t="s">
        <v>648</v>
      </c>
      <c r="H326" s="67" t="s">
        <v>367</v>
      </c>
      <c r="I326" s="58" t="s">
        <v>20</v>
      </c>
      <c r="J326" s="61" t="s">
        <v>535</v>
      </c>
      <c r="K326" s="46">
        <v>2864</v>
      </c>
      <c r="L326" s="2">
        <f>L327+L331</f>
        <v>23345821.57</v>
      </c>
      <c r="M326" s="7">
        <f t="shared" si="57"/>
        <v>75.452632871296288</v>
      </c>
      <c r="N326" s="9">
        <f t="shared" si="54"/>
        <v>75.452632871296288</v>
      </c>
      <c r="W326" s="7">
        <f t="shared" si="53"/>
        <v>23345821.57</v>
      </c>
    </row>
    <row r="327" spans="1:23" ht="47.25" customHeight="1" x14ac:dyDescent="0.25">
      <c r="A327" s="50"/>
      <c r="B327" s="65"/>
      <c r="C327" s="50"/>
      <c r="D327" s="1" t="s">
        <v>332</v>
      </c>
      <c r="E327" s="3">
        <f>E328+E329+E330</f>
        <v>23345821.57</v>
      </c>
      <c r="F327" s="3">
        <f>F328+F329+F330</f>
        <v>17615037.039999999</v>
      </c>
      <c r="G327" s="53"/>
      <c r="H327" s="68"/>
      <c r="I327" s="59"/>
      <c r="J327" s="62"/>
      <c r="K327" s="47"/>
      <c r="L327" s="3">
        <f>L328+L329+L330</f>
        <v>23345821.57</v>
      </c>
      <c r="M327" s="7">
        <f t="shared" si="57"/>
        <v>75.452632871296288</v>
      </c>
      <c r="N327" s="9">
        <f t="shared" si="54"/>
        <v>75.452632871296288</v>
      </c>
      <c r="W327" s="7">
        <f t="shared" ref="W327:W390" si="58">L327-X327</f>
        <v>23345821.57</v>
      </c>
    </row>
    <row r="328" spans="1:23" ht="30" x14ac:dyDescent="0.25">
      <c r="A328" s="50"/>
      <c r="B328" s="65"/>
      <c r="C328" s="50"/>
      <c r="D328" s="1" t="s">
        <v>13</v>
      </c>
      <c r="E328" s="3">
        <v>23345821.57</v>
      </c>
      <c r="F328" s="3">
        <v>17615037.039999999</v>
      </c>
      <c r="G328" s="53"/>
      <c r="H328" s="69"/>
      <c r="I328" s="60"/>
      <c r="J328" s="63"/>
      <c r="K328" s="48"/>
      <c r="L328" s="3">
        <v>23345821.57</v>
      </c>
      <c r="M328" s="7">
        <f t="shared" si="57"/>
        <v>75.452632871296288</v>
      </c>
      <c r="N328" s="9">
        <f t="shared" si="54"/>
        <v>75.452632871296288</v>
      </c>
      <c r="W328" s="7">
        <f t="shared" si="58"/>
        <v>23345821.57</v>
      </c>
    </row>
    <row r="329" spans="1:23" ht="30" x14ac:dyDescent="0.25">
      <c r="A329" s="50"/>
      <c r="B329" s="65"/>
      <c r="C329" s="50"/>
      <c r="D329" s="1" t="s">
        <v>14</v>
      </c>
      <c r="E329" s="3">
        <v>0</v>
      </c>
      <c r="F329" s="3">
        <v>0</v>
      </c>
      <c r="G329" s="53"/>
      <c r="H329" s="22"/>
      <c r="I329" s="23"/>
      <c r="J329" s="5"/>
      <c r="K329" s="25"/>
      <c r="L329" s="3">
        <v>0</v>
      </c>
      <c r="M329" s="7" t="e">
        <f t="shared" si="57"/>
        <v>#DIV/0!</v>
      </c>
      <c r="N329" s="9" t="e">
        <f t="shared" si="54"/>
        <v>#DIV/0!</v>
      </c>
      <c r="W329" s="7">
        <f t="shared" si="58"/>
        <v>0</v>
      </c>
    </row>
    <row r="330" spans="1:23" ht="73.5" customHeight="1" x14ac:dyDescent="0.25">
      <c r="A330" s="50"/>
      <c r="B330" s="65"/>
      <c r="C330" s="50"/>
      <c r="D330" s="1" t="s">
        <v>15</v>
      </c>
      <c r="E330" s="3">
        <v>0</v>
      </c>
      <c r="F330" s="3">
        <v>0</v>
      </c>
      <c r="G330" s="53"/>
      <c r="H330" s="22"/>
      <c r="I330" s="4"/>
      <c r="J330" s="24"/>
      <c r="K330" s="25"/>
      <c r="L330" s="3">
        <v>0</v>
      </c>
      <c r="M330" s="7" t="e">
        <f t="shared" si="57"/>
        <v>#DIV/0!</v>
      </c>
      <c r="N330" s="9" t="e">
        <f t="shared" si="54"/>
        <v>#DIV/0!</v>
      </c>
      <c r="W330" s="7">
        <f t="shared" si="58"/>
        <v>0</v>
      </c>
    </row>
    <row r="331" spans="1:23" ht="30.75" customHeight="1" x14ac:dyDescent="0.25">
      <c r="A331" s="51"/>
      <c r="B331" s="66"/>
      <c r="C331" s="51"/>
      <c r="D331" s="1" t="s">
        <v>16</v>
      </c>
      <c r="E331" s="3">
        <v>0</v>
      </c>
      <c r="F331" s="3">
        <v>0</v>
      </c>
      <c r="G331" s="54"/>
      <c r="H331" s="22"/>
      <c r="I331" s="4"/>
      <c r="J331" s="24"/>
      <c r="K331" s="25"/>
      <c r="L331" s="3">
        <v>0</v>
      </c>
      <c r="M331" s="7" t="e">
        <f t="shared" si="57"/>
        <v>#DIV/0!</v>
      </c>
      <c r="N331" s="9" t="e">
        <f t="shared" si="54"/>
        <v>#DIV/0!</v>
      </c>
      <c r="W331" s="7">
        <f t="shared" si="58"/>
        <v>0</v>
      </c>
    </row>
    <row r="332" spans="1:23" x14ac:dyDescent="0.25">
      <c r="A332" s="49" t="s">
        <v>112</v>
      </c>
      <c r="B332" s="64" t="s">
        <v>114</v>
      </c>
      <c r="C332" s="49"/>
      <c r="D332" s="1" t="s">
        <v>11</v>
      </c>
      <c r="E332" s="2">
        <f>E333+E337</f>
        <v>22478200</v>
      </c>
      <c r="F332" s="2">
        <f>F333+F337</f>
        <v>15630953.049999999</v>
      </c>
      <c r="G332" s="52" t="s">
        <v>677</v>
      </c>
      <c r="H332" s="22"/>
      <c r="I332" s="4"/>
      <c r="J332" s="24"/>
      <c r="K332" s="25"/>
      <c r="L332" s="2">
        <f>L333+L337</f>
        <v>22478200</v>
      </c>
      <c r="M332" s="7">
        <f t="shared" si="57"/>
        <v>69.538277308681302</v>
      </c>
      <c r="N332" s="9">
        <f t="shared" si="54"/>
        <v>69.538277308681302</v>
      </c>
      <c r="P332" s="8">
        <v>22138100</v>
      </c>
      <c r="W332" s="7">
        <f t="shared" si="58"/>
        <v>22478200</v>
      </c>
    </row>
    <row r="333" spans="1:23" ht="45.75" customHeight="1" x14ac:dyDescent="0.25">
      <c r="A333" s="50"/>
      <c r="B333" s="65"/>
      <c r="C333" s="50"/>
      <c r="D333" s="1" t="s">
        <v>332</v>
      </c>
      <c r="E333" s="3">
        <f>E334+E335+E336</f>
        <v>22478200</v>
      </c>
      <c r="F333" s="3">
        <f>F334+F335+F336</f>
        <v>15630953.049999999</v>
      </c>
      <c r="G333" s="53"/>
      <c r="H333" s="22"/>
      <c r="I333" s="4"/>
      <c r="J333" s="24"/>
      <c r="K333" s="25"/>
      <c r="L333" s="3">
        <f>L334+L335+L336</f>
        <v>22478200</v>
      </c>
      <c r="M333" s="7">
        <f t="shared" si="57"/>
        <v>69.538277308681302</v>
      </c>
      <c r="N333" s="9">
        <f t="shared" si="54"/>
        <v>69.538277308681302</v>
      </c>
      <c r="W333" s="7">
        <f t="shared" si="58"/>
        <v>22478200</v>
      </c>
    </row>
    <row r="334" spans="1:23" ht="15.75" customHeight="1" x14ac:dyDescent="0.25">
      <c r="A334" s="50"/>
      <c r="B334" s="65"/>
      <c r="C334" s="50"/>
      <c r="D334" s="1" t="s">
        <v>13</v>
      </c>
      <c r="E334" s="3">
        <f>E340</f>
        <v>0</v>
      </c>
      <c r="F334" s="3">
        <f t="shared" ref="F334:F337" si="59">F340</f>
        <v>0</v>
      </c>
      <c r="G334" s="53"/>
      <c r="H334" s="22"/>
      <c r="I334" s="4"/>
      <c r="J334" s="24"/>
      <c r="K334" s="25"/>
      <c r="L334" s="3">
        <f>L340</f>
        <v>0</v>
      </c>
      <c r="M334" s="7" t="e">
        <f t="shared" si="57"/>
        <v>#DIV/0!</v>
      </c>
      <c r="N334" s="9" t="e">
        <f t="shared" si="54"/>
        <v>#DIV/0!</v>
      </c>
      <c r="W334" s="7">
        <f t="shared" si="58"/>
        <v>0</v>
      </c>
    </row>
    <row r="335" spans="1:23" ht="30" x14ac:dyDescent="0.25">
      <c r="A335" s="50"/>
      <c r="B335" s="65"/>
      <c r="C335" s="50"/>
      <c r="D335" s="1" t="s">
        <v>14</v>
      </c>
      <c r="E335" s="3">
        <f>E341</f>
        <v>22478200</v>
      </c>
      <c r="F335" s="3">
        <f t="shared" si="59"/>
        <v>15630953.049999999</v>
      </c>
      <c r="G335" s="53"/>
      <c r="H335" s="22"/>
      <c r="I335" s="23"/>
      <c r="J335" s="5"/>
      <c r="K335" s="25"/>
      <c r="L335" s="3">
        <f>L341</f>
        <v>22478200</v>
      </c>
      <c r="M335" s="7">
        <f t="shared" si="57"/>
        <v>69.538277308681302</v>
      </c>
      <c r="N335" s="9">
        <f t="shared" si="54"/>
        <v>69.538277308681302</v>
      </c>
      <c r="W335" s="7">
        <f t="shared" si="58"/>
        <v>22478200</v>
      </c>
    </row>
    <row r="336" spans="1:23" ht="59.25" customHeight="1" x14ac:dyDescent="0.25">
      <c r="A336" s="50"/>
      <c r="B336" s="65"/>
      <c r="C336" s="50"/>
      <c r="D336" s="1" t="s">
        <v>15</v>
      </c>
      <c r="E336" s="3">
        <f>E342</f>
        <v>0</v>
      </c>
      <c r="F336" s="3">
        <f t="shared" si="59"/>
        <v>0</v>
      </c>
      <c r="G336" s="53"/>
      <c r="H336" s="22"/>
      <c r="I336" s="4"/>
      <c r="J336" s="24"/>
      <c r="K336" s="25"/>
      <c r="L336" s="3">
        <f>L342</f>
        <v>0</v>
      </c>
      <c r="M336" s="7" t="e">
        <f t="shared" si="57"/>
        <v>#DIV/0!</v>
      </c>
      <c r="N336" s="9" t="e">
        <f t="shared" si="54"/>
        <v>#DIV/0!</v>
      </c>
      <c r="W336" s="7">
        <f t="shared" si="58"/>
        <v>0</v>
      </c>
    </row>
    <row r="337" spans="1:23" ht="36" customHeight="1" x14ac:dyDescent="0.25">
      <c r="A337" s="51"/>
      <c r="B337" s="66"/>
      <c r="C337" s="51"/>
      <c r="D337" s="1" t="s">
        <v>16</v>
      </c>
      <c r="E337" s="3">
        <f>E343</f>
        <v>0</v>
      </c>
      <c r="F337" s="3">
        <f t="shared" si="59"/>
        <v>0</v>
      </c>
      <c r="G337" s="54"/>
      <c r="H337" s="22"/>
      <c r="I337" s="4"/>
      <c r="J337" s="24"/>
      <c r="K337" s="25"/>
      <c r="L337" s="3">
        <f>L343</f>
        <v>0</v>
      </c>
      <c r="M337" s="7" t="e">
        <f t="shared" si="57"/>
        <v>#DIV/0!</v>
      </c>
      <c r="N337" s="9" t="e">
        <f t="shared" si="54"/>
        <v>#DIV/0!</v>
      </c>
      <c r="W337" s="7">
        <f t="shared" si="58"/>
        <v>0</v>
      </c>
    </row>
    <row r="338" spans="1:23" ht="114" customHeight="1" x14ac:dyDescent="0.25">
      <c r="A338" s="49" t="s">
        <v>113</v>
      </c>
      <c r="B338" s="64" t="s">
        <v>115</v>
      </c>
      <c r="C338" s="49" t="s">
        <v>10</v>
      </c>
      <c r="D338" s="1" t="s">
        <v>11</v>
      </c>
      <c r="E338" s="2">
        <f>E339+E343</f>
        <v>22478200</v>
      </c>
      <c r="F338" s="2">
        <f>F339+F343</f>
        <v>15630953.049999999</v>
      </c>
      <c r="G338" s="52" t="s">
        <v>649</v>
      </c>
      <c r="H338" s="22" t="s">
        <v>116</v>
      </c>
      <c r="I338" s="23" t="s">
        <v>20</v>
      </c>
      <c r="J338" s="24">
        <v>1216</v>
      </c>
      <c r="K338" s="25">
        <v>1010</v>
      </c>
      <c r="L338" s="2">
        <f>L339+L343</f>
        <v>22478200</v>
      </c>
      <c r="M338" s="7">
        <f t="shared" si="57"/>
        <v>69.538277308681302</v>
      </c>
      <c r="N338" s="9">
        <f t="shared" si="54"/>
        <v>69.538277308681302</v>
      </c>
      <c r="W338" s="7">
        <f t="shared" si="58"/>
        <v>22478200</v>
      </c>
    </row>
    <row r="339" spans="1:23" ht="75" x14ac:dyDescent="0.25">
      <c r="A339" s="50"/>
      <c r="B339" s="65"/>
      <c r="C339" s="50"/>
      <c r="D339" s="1" t="s">
        <v>332</v>
      </c>
      <c r="E339" s="3">
        <f>E340+E341+E342</f>
        <v>22478200</v>
      </c>
      <c r="F339" s="3">
        <f>F340+F341+F342</f>
        <v>15630953.049999999</v>
      </c>
      <c r="G339" s="53"/>
      <c r="H339" s="22" t="s">
        <v>396</v>
      </c>
      <c r="I339" s="23" t="s">
        <v>20</v>
      </c>
      <c r="J339" s="24">
        <v>1199</v>
      </c>
      <c r="K339" s="25">
        <v>1001</v>
      </c>
      <c r="L339" s="3">
        <f>L340+L341+L342</f>
        <v>22478200</v>
      </c>
      <c r="M339" s="7">
        <f t="shared" si="57"/>
        <v>69.538277308681302</v>
      </c>
      <c r="N339" s="9">
        <f t="shared" si="54"/>
        <v>69.538277308681302</v>
      </c>
      <c r="W339" s="7">
        <f t="shared" si="58"/>
        <v>22478200</v>
      </c>
    </row>
    <row r="340" spans="1:23" ht="30" x14ac:dyDescent="0.25">
      <c r="A340" s="50"/>
      <c r="B340" s="65"/>
      <c r="C340" s="50"/>
      <c r="D340" s="1" t="s">
        <v>13</v>
      </c>
      <c r="E340" s="3">
        <v>0</v>
      </c>
      <c r="F340" s="3">
        <v>0</v>
      </c>
      <c r="G340" s="53"/>
      <c r="H340" s="67" t="s">
        <v>134</v>
      </c>
      <c r="I340" s="58" t="s">
        <v>20</v>
      </c>
      <c r="J340" s="61" t="s">
        <v>437</v>
      </c>
      <c r="K340" s="46">
        <v>5</v>
      </c>
      <c r="L340" s="3">
        <v>0</v>
      </c>
      <c r="M340" s="7" t="e">
        <f t="shared" si="57"/>
        <v>#DIV/0!</v>
      </c>
      <c r="N340" s="9" t="e">
        <f t="shared" si="54"/>
        <v>#DIV/0!</v>
      </c>
      <c r="W340" s="7">
        <f t="shared" si="58"/>
        <v>0</v>
      </c>
    </row>
    <row r="341" spans="1:23" ht="78" customHeight="1" x14ac:dyDescent="0.25">
      <c r="A341" s="50"/>
      <c r="B341" s="65"/>
      <c r="C341" s="50"/>
      <c r="D341" s="1" t="s">
        <v>14</v>
      </c>
      <c r="E341" s="3">
        <v>22478200</v>
      </c>
      <c r="F341" s="3">
        <v>15630953.049999999</v>
      </c>
      <c r="G341" s="53"/>
      <c r="H341" s="69"/>
      <c r="I341" s="60"/>
      <c r="J341" s="63"/>
      <c r="K341" s="48"/>
      <c r="L341" s="3">
        <v>22478200</v>
      </c>
      <c r="M341" s="7">
        <f t="shared" si="57"/>
        <v>69.538277308681302</v>
      </c>
      <c r="N341" s="9">
        <f t="shared" si="54"/>
        <v>69.538277308681302</v>
      </c>
      <c r="W341" s="7">
        <f t="shared" si="58"/>
        <v>22478200</v>
      </c>
    </row>
    <row r="342" spans="1:23" ht="66" customHeight="1" x14ac:dyDescent="0.25">
      <c r="A342" s="50"/>
      <c r="B342" s="65"/>
      <c r="C342" s="50"/>
      <c r="D342" s="1" t="s">
        <v>15</v>
      </c>
      <c r="E342" s="3">
        <v>0</v>
      </c>
      <c r="F342" s="3">
        <v>0</v>
      </c>
      <c r="G342" s="53"/>
      <c r="H342" s="67" t="s">
        <v>133</v>
      </c>
      <c r="I342" s="58" t="s">
        <v>20</v>
      </c>
      <c r="J342" s="76">
        <v>4</v>
      </c>
      <c r="K342" s="46">
        <v>4</v>
      </c>
      <c r="L342" s="3">
        <v>0</v>
      </c>
      <c r="M342" s="7" t="e">
        <f t="shared" si="57"/>
        <v>#DIV/0!</v>
      </c>
      <c r="N342" s="9" t="e">
        <f t="shared" si="54"/>
        <v>#DIV/0!</v>
      </c>
      <c r="W342" s="7">
        <f t="shared" si="58"/>
        <v>0</v>
      </c>
    </row>
    <row r="343" spans="1:23" ht="30" x14ac:dyDescent="0.25">
      <c r="A343" s="51"/>
      <c r="B343" s="66"/>
      <c r="C343" s="51"/>
      <c r="D343" s="1" t="s">
        <v>16</v>
      </c>
      <c r="E343" s="3">
        <v>0</v>
      </c>
      <c r="F343" s="3">
        <v>0</v>
      </c>
      <c r="G343" s="54"/>
      <c r="H343" s="69"/>
      <c r="I343" s="60"/>
      <c r="J343" s="78"/>
      <c r="K343" s="48"/>
      <c r="L343" s="3">
        <v>0</v>
      </c>
      <c r="M343" s="7" t="e">
        <f t="shared" si="57"/>
        <v>#DIV/0!</v>
      </c>
      <c r="N343" s="9" t="e">
        <f t="shared" si="54"/>
        <v>#DIV/0!</v>
      </c>
      <c r="W343" s="7">
        <f t="shared" si="58"/>
        <v>0</v>
      </c>
    </row>
    <row r="344" spans="1:23" x14ac:dyDescent="0.25">
      <c r="A344" s="49" t="s">
        <v>117</v>
      </c>
      <c r="B344" s="64" t="s">
        <v>119</v>
      </c>
      <c r="C344" s="49"/>
      <c r="D344" s="1" t="s">
        <v>11</v>
      </c>
      <c r="E344" s="2">
        <f>E345+E349</f>
        <v>169161200</v>
      </c>
      <c r="F344" s="2">
        <f>F345+F349</f>
        <v>165374970.44</v>
      </c>
      <c r="G344" s="52" t="s">
        <v>583</v>
      </c>
      <c r="H344" s="22"/>
      <c r="I344" s="4"/>
      <c r="J344" s="24"/>
      <c r="K344" s="25"/>
      <c r="L344" s="2">
        <f>L345+L349</f>
        <v>169161200</v>
      </c>
      <c r="M344" s="7">
        <f t="shared" si="57"/>
        <v>97.761762413603108</v>
      </c>
      <c r="N344" s="9">
        <f t="shared" ref="N344:N407" si="60">F344/L344*100</f>
        <v>97.761762413603108</v>
      </c>
      <c r="P344" s="8">
        <v>161736400</v>
      </c>
      <c r="W344" s="7">
        <f t="shared" si="58"/>
        <v>169161200</v>
      </c>
    </row>
    <row r="345" spans="1:23" ht="48" customHeight="1" x14ac:dyDescent="0.25">
      <c r="A345" s="50"/>
      <c r="B345" s="65"/>
      <c r="C345" s="50"/>
      <c r="D345" s="1" t="s">
        <v>332</v>
      </c>
      <c r="E345" s="3">
        <f>E346+E347+E348</f>
        <v>169161200</v>
      </c>
      <c r="F345" s="3">
        <f>F346+F347+F348</f>
        <v>165374970.44</v>
      </c>
      <c r="G345" s="53"/>
      <c r="H345" s="22"/>
      <c r="I345" s="4"/>
      <c r="J345" s="24"/>
      <c r="K345" s="25"/>
      <c r="L345" s="3">
        <f>L346+L347+L348</f>
        <v>169161200</v>
      </c>
      <c r="M345" s="7">
        <f t="shared" si="57"/>
        <v>97.761762413603108</v>
      </c>
      <c r="N345" s="9">
        <f t="shared" si="60"/>
        <v>97.761762413603108</v>
      </c>
      <c r="W345" s="7">
        <f t="shared" si="58"/>
        <v>169161200</v>
      </c>
    </row>
    <row r="346" spans="1:23" ht="15.75" customHeight="1" x14ac:dyDescent="0.25">
      <c r="A346" s="50"/>
      <c r="B346" s="65"/>
      <c r="C346" s="50"/>
      <c r="D346" s="1" t="s">
        <v>13</v>
      </c>
      <c r="E346" s="3">
        <f>E352</f>
        <v>0</v>
      </c>
      <c r="F346" s="3">
        <f t="shared" ref="F346:F349" si="61">F352</f>
        <v>0</v>
      </c>
      <c r="G346" s="53"/>
      <c r="H346" s="22"/>
      <c r="I346" s="4"/>
      <c r="J346" s="24"/>
      <c r="K346" s="25"/>
      <c r="L346" s="3">
        <f>L352</f>
        <v>0</v>
      </c>
      <c r="M346" s="7" t="e">
        <f t="shared" si="57"/>
        <v>#DIV/0!</v>
      </c>
      <c r="N346" s="9" t="e">
        <f t="shared" si="60"/>
        <v>#DIV/0!</v>
      </c>
      <c r="W346" s="7">
        <f t="shared" si="58"/>
        <v>0</v>
      </c>
    </row>
    <row r="347" spans="1:23" ht="30" x14ac:dyDescent="0.25">
      <c r="A347" s="50"/>
      <c r="B347" s="65"/>
      <c r="C347" s="50"/>
      <c r="D347" s="1" t="s">
        <v>14</v>
      </c>
      <c r="E347" s="3">
        <f>E353</f>
        <v>169161200</v>
      </c>
      <c r="F347" s="3">
        <f t="shared" si="61"/>
        <v>165374970.44</v>
      </c>
      <c r="G347" s="53"/>
      <c r="H347" s="22"/>
      <c r="I347" s="23"/>
      <c r="J347" s="5"/>
      <c r="K347" s="25"/>
      <c r="L347" s="3">
        <f>L353</f>
        <v>169161200</v>
      </c>
      <c r="M347" s="7">
        <f t="shared" si="57"/>
        <v>97.761762413603108</v>
      </c>
      <c r="N347" s="9">
        <f t="shared" si="60"/>
        <v>97.761762413603108</v>
      </c>
      <c r="W347" s="7">
        <f t="shared" si="58"/>
        <v>169161200</v>
      </c>
    </row>
    <row r="348" spans="1:23" ht="60" x14ac:dyDescent="0.25">
      <c r="A348" s="50"/>
      <c r="B348" s="65"/>
      <c r="C348" s="50"/>
      <c r="D348" s="1" t="s">
        <v>15</v>
      </c>
      <c r="E348" s="3">
        <f>E354</f>
        <v>0</v>
      </c>
      <c r="F348" s="3">
        <f t="shared" si="61"/>
        <v>0</v>
      </c>
      <c r="G348" s="53"/>
      <c r="H348" s="22"/>
      <c r="I348" s="4"/>
      <c r="J348" s="24"/>
      <c r="K348" s="25"/>
      <c r="L348" s="3">
        <f>L354</f>
        <v>0</v>
      </c>
      <c r="M348" s="7" t="e">
        <f t="shared" si="57"/>
        <v>#DIV/0!</v>
      </c>
      <c r="N348" s="9" t="e">
        <f t="shared" si="60"/>
        <v>#DIV/0!</v>
      </c>
      <c r="W348" s="7">
        <f t="shared" si="58"/>
        <v>0</v>
      </c>
    </row>
    <row r="349" spans="1:23" ht="30" x14ac:dyDescent="0.25">
      <c r="A349" s="51"/>
      <c r="B349" s="66"/>
      <c r="C349" s="51"/>
      <c r="D349" s="1" t="s">
        <v>16</v>
      </c>
      <c r="E349" s="3">
        <f>E355</f>
        <v>0</v>
      </c>
      <c r="F349" s="3">
        <f t="shared" si="61"/>
        <v>0</v>
      </c>
      <c r="G349" s="54"/>
      <c r="H349" s="22"/>
      <c r="I349" s="4"/>
      <c r="J349" s="24"/>
      <c r="K349" s="25"/>
      <c r="L349" s="3">
        <f>L355</f>
        <v>0</v>
      </c>
      <c r="M349" s="7" t="e">
        <f t="shared" si="57"/>
        <v>#DIV/0!</v>
      </c>
      <c r="N349" s="9" t="e">
        <f t="shared" si="60"/>
        <v>#DIV/0!</v>
      </c>
      <c r="W349" s="7">
        <f t="shared" si="58"/>
        <v>0</v>
      </c>
    </row>
    <row r="350" spans="1:23" x14ac:dyDescent="0.25">
      <c r="A350" s="49" t="s">
        <v>118</v>
      </c>
      <c r="B350" s="64" t="s">
        <v>120</v>
      </c>
      <c r="C350" s="49" t="s">
        <v>10</v>
      </c>
      <c r="D350" s="1" t="s">
        <v>11</v>
      </c>
      <c r="E350" s="2">
        <f>E351+E355</f>
        <v>169161200</v>
      </c>
      <c r="F350" s="2">
        <f>F351+F355</f>
        <v>165374970.44</v>
      </c>
      <c r="G350" s="52" t="s">
        <v>582</v>
      </c>
      <c r="H350" s="67" t="s">
        <v>121</v>
      </c>
      <c r="I350" s="58" t="s">
        <v>20</v>
      </c>
      <c r="J350" s="61" t="s">
        <v>534</v>
      </c>
      <c r="K350" s="46">
        <v>10753</v>
      </c>
      <c r="L350" s="2">
        <f>L351+L355</f>
        <v>169161200</v>
      </c>
      <c r="M350" s="7">
        <f t="shared" si="57"/>
        <v>97.761762413603108</v>
      </c>
      <c r="N350" s="9">
        <f t="shared" si="60"/>
        <v>97.761762413603108</v>
      </c>
      <c r="W350" s="7">
        <f t="shared" si="58"/>
        <v>169161200</v>
      </c>
    </row>
    <row r="351" spans="1:23" ht="62.25" customHeight="1" x14ac:dyDescent="0.25">
      <c r="A351" s="50"/>
      <c r="B351" s="65"/>
      <c r="C351" s="50"/>
      <c r="D351" s="1" t="s">
        <v>332</v>
      </c>
      <c r="E351" s="3">
        <f>E352+E353+E354</f>
        <v>169161200</v>
      </c>
      <c r="F351" s="3">
        <f>F352+F353+F354</f>
        <v>165374970.44</v>
      </c>
      <c r="G351" s="53"/>
      <c r="H351" s="69"/>
      <c r="I351" s="60"/>
      <c r="J351" s="63"/>
      <c r="K351" s="48"/>
      <c r="L351" s="3">
        <f>L352+L353+L354</f>
        <v>169161200</v>
      </c>
      <c r="M351" s="7">
        <f t="shared" si="57"/>
        <v>97.761762413603108</v>
      </c>
      <c r="N351" s="9">
        <f t="shared" si="60"/>
        <v>97.761762413603108</v>
      </c>
      <c r="W351" s="7">
        <f t="shared" si="58"/>
        <v>169161200</v>
      </c>
    </row>
    <row r="352" spans="1:23" ht="39.75" customHeight="1" x14ac:dyDescent="0.25">
      <c r="A352" s="50"/>
      <c r="B352" s="65"/>
      <c r="C352" s="50"/>
      <c r="D352" s="1" t="s">
        <v>13</v>
      </c>
      <c r="E352" s="3">
        <v>0</v>
      </c>
      <c r="F352" s="3">
        <v>0</v>
      </c>
      <c r="G352" s="53"/>
      <c r="H352" s="22"/>
      <c r="I352" s="23"/>
      <c r="J352" s="24"/>
      <c r="K352" s="25"/>
      <c r="L352" s="3">
        <v>0</v>
      </c>
      <c r="M352" s="7" t="e">
        <f t="shared" si="57"/>
        <v>#DIV/0!</v>
      </c>
      <c r="N352" s="9" t="e">
        <f t="shared" si="60"/>
        <v>#DIV/0!</v>
      </c>
      <c r="W352" s="7">
        <f t="shared" si="58"/>
        <v>0</v>
      </c>
    </row>
    <row r="353" spans="1:23" ht="30" x14ac:dyDescent="0.25">
      <c r="A353" s="50"/>
      <c r="B353" s="65"/>
      <c r="C353" s="50"/>
      <c r="D353" s="1" t="s">
        <v>14</v>
      </c>
      <c r="E353" s="3">
        <v>169161200</v>
      </c>
      <c r="F353" s="3">
        <v>165374970.44</v>
      </c>
      <c r="G353" s="53"/>
      <c r="H353" s="22"/>
      <c r="I353" s="23"/>
      <c r="J353" s="36"/>
      <c r="K353" s="25"/>
      <c r="L353" s="3">
        <v>169161200</v>
      </c>
      <c r="M353" s="7">
        <f t="shared" si="57"/>
        <v>97.761762413603108</v>
      </c>
      <c r="N353" s="9">
        <f t="shared" si="60"/>
        <v>97.761762413603108</v>
      </c>
      <c r="W353" s="7">
        <f t="shared" si="58"/>
        <v>169161200</v>
      </c>
    </row>
    <row r="354" spans="1:23" ht="60.75" customHeight="1" x14ac:dyDescent="0.25">
      <c r="A354" s="50"/>
      <c r="B354" s="65"/>
      <c r="C354" s="50"/>
      <c r="D354" s="1" t="s">
        <v>15</v>
      </c>
      <c r="E354" s="3">
        <v>0</v>
      </c>
      <c r="F354" s="3">
        <v>0</v>
      </c>
      <c r="G354" s="53"/>
      <c r="H354" s="22"/>
      <c r="I354" s="4"/>
      <c r="J354" s="24"/>
      <c r="K354" s="25"/>
      <c r="L354" s="3">
        <v>0</v>
      </c>
      <c r="M354" s="7" t="e">
        <f t="shared" si="57"/>
        <v>#DIV/0!</v>
      </c>
      <c r="N354" s="9" t="e">
        <f t="shared" si="60"/>
        <v>#DIV/0!</v>
      </c>
      <c r="W354" s="7">
        <f t="shared" si="58"/>
        <v>0</v>
      </c>
    </row>
    <row r="355" spans="1:23" ht="30" x14ac:dyDescent="0.25">
      <c r="A355" s="51"/>
      <c r="B355" s="66"/>
      <c r="C355" s="51"/>
      <c r="D355" s="1" t="s">
        <v>16</v>
      </c>
      <c r="E355" s="3">
        <v>0</v>
      </c>
      <c r="F355" s="3">
        <v>0</v>
      </c>
      <c r="G355" s="54"/>
      <c r="H355" s="22"/>
      <c r="I355" s="4"/>
      <c r="J355" s="24"/>
      <c r="K355" s="25"/>
      <c r="L355" s="3">
        <v>0</v>
      </c>
      <c r="M355" s="7" t="e">
        <f t="shared" si="57"/>
        <v>#DIV/0!</v>
      </c>
      <c r="N355" s="9" t="e">
        <f t="shared" si="60"/>
        <v>#DIV/0!</v>
      </c>
      <c r="W355" s="7">
        <f t="shared" si="58"/>
        <v>0</v>
      </c>
    </row>
    <row r="356" spans="1:23" x14ac:dyDescent="0.25">
      <c r="A356" s="49" t="s">
        <v>123</v>
      </c>
      <c r="B356" s="64" t="s">
        <v>122</v>
      </c>
      <c r="C356" s="49"/>
      <c r="D356" s="1" t="s">
        <v>11</v>
      </c>
      <c r="E356" s="2">
        <f>E357+E361</f>
        <v>79600</v>
      </c>
      <c r="F356" s="2">
        <f>F357+F361</f>
        <v>44896.12</v>
      </c>
      <c r="G356" s="52" t="s">
        <v>585</v>
      </c>
      <c r="H356" s="22"/>
      <c r="I356" s="4"/>
      <c r="J356" s="24"/>
      <c r="K356" s="25"/>
      <c r="L356" s="2">
        <f>L357+L361</f>
        <v>79600</v>
      </c>
      <c r="M356" s="7">
        <f t="shared" si="57"/>
        <v>56.402160804020106</v>
      </c>
      <c r="N356" s="9">
        <f t="shared" si="60"/>
        <v>56.402160804020106</v>
      </c>
      <c r="W356" s="7">
        <f t="shared" si="58"/>
        <v>79600</v>
      </c>
    </row>
    <row r="357" spans="1:23" ht="60" x14ac:dyDescent="0.25">
      <c r="A357" s="50"/>
      <c r="B357" s="65"/>
      <c r="C357" s="50"/>
      <c r="D357" s="1" t="s">
        <v>332</v>
      </c>
      <c r="E357" s="3">
        <f>E358+E359+E360</f>
        <v>79600</v>
      </c>
      <c r="F357" s="3">
        <f>F358+F359+F360</f>
        <v>44896.12</v>
      </c>
      <c r="G357" s="53"/>
      <c r="H357" s="22"/>
      <c r="I357" s="4"/>
      <c r="J357" s="24"/>
      <c r="K357" s="25"/>
      <c r="L357" s="3">
        <f>L358+L359+L360</f>
        <v>79600</v>
      </c>
      <c r="M357" s="7">
        <f t="shared" si="57"/>
        <v>56.402160804020106</v>
      </c>
      <c r="N357" s="9">
        <f t="shared" si="60"/>
        <v>56.402160804020106</v>
      </c>
      <c r="W357" s="7">
        <f t="shared" si="58"/>
        <v>79600</v>
      </c>
    </row>
    <row r="358" spans="1:23" ht="15.75" customHeight="1" x14ac:dyDescent="0.25">
      <c r="A358" s="50"/>
      <c r="B358" s="65"/>
      <c r="C358" s="50"/>
      <c r="D358" s="1" t="s">
        <v>13</v>
      </c>
      <c r="E358" s="3">
        <f>E364</f>
        <v>0</v>
      </c>
      <c r="F358" s="3">
        <f t="shared" ref="F358:F361" si="62">F364</f>
        <v>0</v>
      </c>
      <c r="G358" s="53"/>
      <c r="H358" s="22"/>
      <c r="I358" s="4"/>
      <c r="J358" s="24"/>
      <c r="K358" s="25"/>
      <c r="L358" s="3">
        <f>L364</f>
        <v>0</v>
      </c>
      <c r="M358" s="7" t="e">
        <f t="shared" si="57"/>
        <v>#DIV/0!</v>
      </c>
      <c r="N358" s="9" t="e">
        <f t="shared" si="60"/>
        <v>#DIV/0!</v>
      </c>
      <c r="W358" s="7">
        <f t="shared" si="58"/>
        <v>0</v>
      </c>
    </row>
    <row r="359" spans="1:23" ht="30" x14ac:dyDescent="0.25">
      <c r="A359" s="50"/>
      <c r="B359" s="65"/>
      <c r="C359" s="50"/>
      <c r="D359" s="1" t="s">
        <v>14</v>
      </c>
      <c r="E359" s="3">
        <f>E365</f>
        <v>79600</v>
      </c>
      <c r="F359" s="3">
        <f t="shared" si="62"/>
        <v>44896.12</v>
      </c>
      <c r="G359" s="53"/>
      <c r="H359" s="22"/>
      <c r="I359" s="23"/>
      <c r="J359" s="5"/>
      <c r="K359" s="25"/>
      <c r="L359" s="3">
        <f>L365</f>
        <v>79600</v>
      </c>
      <c r="M359" s="7">
        <f t="shared" si="57"/>
        <v>56.402160804020106</v>
      </c>
      <c r="N359" s="9">
        <f t="shared" si="60"/>
        <v>56.402160804020106</v>
      </c>
      <c r="W359" s="7">
        <f t="shared" si="58"/>
        <v>79600</v>
      </c>
    </row>
    <row r="360" spans="1:23" ht="60" x14ac:dyDescent="0.25">
      <c r="A360" s="50"/>
      <c r="B360" s="65"/>
      <c r="C360" s="50"/>
      <c r="D360" s="1" t="s">
        <v>15</v>
      </c>
      <c r="E360" s="3">
        <f>E366</f>
        <v>0</v>
      </c>
      <c r="F360" s="3">
        <f t="shared" si="62"/>
        <v>0</v>
      </c>
      <c r="G360" s="53"/>
      <c r="H360" s="22"/>
      <c r="I360" s="4"/>
      <c r="J360" s="24"/>
      <c r="K360" s="25"/>
      <c r="L360" s="3">
        <f>L366</f>
        <v>0</v>
      </c>
      <c r="M360" s="7" t="e">
        <f t="shared" si="57"/>
        <v>#DIV/0!</v>
      </c>
      <c r="N360" s="9" t="e">
        <f t="shared" si="60"/>
        <v>#DIV/0!</v>
      </c>
      <c r="W360" s="7">
        <f t="shared" si="58"/>
        <v>0</v>
      </c>
    </row>
    <row r="361" spans="1:23" ht="30" x14ac:dyDescent="0.25">
      <c r="A361" s="51"/>
      <c r="B361" s="66"/>
      <c r="C361" s="51"/>
      <c r="D361" s="1" t="s">
        <v>16</v>
      </c>
      <c r="E361" s="3">
        <f>E367</f>
        <v>0</v>
      </c>
      <c r="F361" s="3">
        <f t="shared" si="62"/>
        <v>0</v>
      </c>
      <c r="G361" s="54"/>
      <c r="H361" s="22"/>
      <c r="I361" s="4"/>
      <c r="J361" s="24"/>
      <c r="K361" s="25"/>
      <c r="L361" s="3">
        <f>L367</f>
        <v>0</v>
      </c>
      <c r="M361" s="7" t="e">
        <f t="shared" si="57"/>
        <v>#DIV/0!</v>
      </c>
      <c r="N361" s="9" t="e">
        <f t="shared" si="60"/>
        <v>#DIV/0!</v>
      </c>
      <c r="W361" s="7">
        <f t="shared" si="58"/>
        <v>0</v>
      </c>
    </row>
    <row r="362" spans="1:23" x14ac:dyDescent="0.25">
      <c r="A362" s="49" t="s">
        <v>124</v>
      </c>
      <c r="B362" s="64" t="s">
        <v>127</v>
      </c>
      <c r="C362" s="49" t="s">
        <v>10</v>
      </c>
      <c r="D362" s="1" t="s">
        <v>11</v>
      </c>
      <c r="E362" s="2">
        <f>E363+E367</f>
        <v>79600</v>
      </c>
      <c r="F362" s="2">
        <f>F363+F367</f>
        <v>44896.12</v>
      </c>
      <c r="G362" s="52" t="s">
        <v>584</v>
      </c>
      <c r="H362" s="67" t="s">
        <v>125</v>
      </c>
      <c r="I362" s="58" t="s">
        <v>20</v>
      </c>
      <c r="J362" s="61">
        <v>1</v>
      </c>
      <c r="K362" s="46">
        <v>1</v>
      </c>
      <c r="L362" s="2">
        <f>L363+L367</f>
        <v>79600</v>
      </c>
      <c r="M362" s="7">
        <f t="shared" si="57"/>
        <v>56.402160804020106</v>
      </c>
      <c r="N362" s="9">
        <f t="shared" si="60"/>
        <v>56.402160804020106</v>
      </c>
      <c r="W362" s="7">
        <f t="shared" si="58"/>
        <v>79600</v>
      </c>
    </row>
    <row r="363" spans="1:23" ht="47.25" customHeight="1" x14ac:dyDescent="0.25">
      <c r="A363" s="50"/>
      <c r="B363" s="65"/>
      <c r="C363" s="50"/>
      <c r="D363" s="1" t="s">
        <v>332</v>
      </c>
      <c r="E363" s="3">
        <f>E364+E365+E366</f>
        <v>79600</v>
      </c>
      <c r="F363" s="3">
        <f>F364+F365+F366</f>
        <v>44896.12</v>
      </c>
      <c r="G363" s="53"/>
      <c r="H363" s="69"/>
      <c r="I363" s="60"/>
      <c r="J363" s="63"/>
      <c r="K363" s="48"/>
      <c r="L363" s="3">
        <f>L364+L365+L366</f>
        <v>79600</v>
      </c>
      <c r="M363" s="7">
        <f t="shared" si="57"/>
        <v>56.402160804020106</v>
      </c>
      <c r="N363" s="9">
        <f t="shared" si="60"/>
        <v>56.402160804020106</v>
      </c>
      <c r="W363" s="7">
        <f t="shared" si="58"/>
        <v>79600</v>
      </c>
    </row>
    <row r="364" spans="1:23" ht="30" customHeight="1" x14ac:dyDescent="0.25">
      <c r="A364" s="50"/>
      <c r="B364" s="65"/>
      <c r="C364" s="50"/>
      <c r="D364" s="1" t="s">
        <v>13</v>
      </c>
      <c r="E364" s="3">
        <v>0</v>
      </c>
      <c r="F364" s="3">
        <v>0</v>
      </c>
      <c r="G364" s="53"/>
      <c r="H364" s="67" t="s">
        <v>126</v>
      </c>
      <c r="I364" s="58" t="s">
        <v>20</v>
      </c>
      <c r="J364" s="61">
        <v>4</v>
      </c>
      <c r="K364" s="46">
        <v>3</v>
      </c>
      <c r="L364" s="3">
        <v>0</v>
      </c>
      <c r="M364" s="7" t="e">
        <f t="shared" si="57"/>
        <v>#DIV/0!</v>
      </c>
      <c r="N364" s="9" t="e">
        <f t="shared" si="60"/>
        <v>#DIV/0!</v>
      </c>
      <c r="W364" s="7">
        <f t="shared" si="58"/>
        <v>0</v>
      </c>
    </row>
    <row r="365" spans="1:23" ht="31.5" customHeight="1" x14ac:dyDescent="0.25">
      <c r="A365" s="50"/>
      <c r="B365" s="65"/>
      <c r="C365" s="50"/>
      <c r="D365" s="1" t="s">
        <v>14</v>
      </c>
      <c r="E365" s="3">
        <v>79600</v>
      </c>
      <c r="F365" s="3">
        <v>44896.12</v>
      </c>
      <c r="G365" s="53"/>
      <c r="H365" s="69"/>
      <c r="I365" s="60"/>
      <c r="J365" s="63"/>
      <c r="K365" s="48"/>
      <c r="L365" s="3">
        <v>79600</v>
      </c>
      <c r="M365" s="7">
        <f t="shared" si="57"/>
        <v>56.402160804020106</v>
      </c>
      <c r="N365" s="9">
        <f t="shared" si="60"/>
        <v>56.402160804020106</v>
      </c>
      <c r="W365" s="7">
        <f t="shared" si="58"/>
        <v>79600</v>
      </c>
    </row>
    <row r="366" spans="1:23" ht="58.5" customHeight="1" x14ac:dyDescent="0.25">
      <c r="A366" s="50"/>
      <c r="B366" s="65"/>
      <c r="C366" s="50"/>
      <c r="D366" s="1" t="s">
        <v>15</v>
      </c>
      <c r="E366" s="3">
        <v>0</v>
      </c>
      <c r="F366" s="3">
        <v>0</v>
      </c>
      <c r="G366" s="53"/>
      <c r="H366" s="22"/>
      <c r="I366" s="4"/>
      <c r="J366" s="24"/>
      <c r="K366" s="25"/>
      <c r="L366" s="3">
        <v>0</v>
      </c>
      <c r="M366" s="7" t="e">
        <f t="shared" si="57"/>
        <v>#DIV/0!</v>
      </c>
      <c r="N366" s="9" t="e">
        <f t="shared" si="60"/>
        <v>#DIV/0!</v>
      </c>
      <c r="W366" s="7">
        <f t="shared" si="58"/>
        <v>0</v>
      </c>
    </row>
    <row r="367" spans="1:23" ht="31.5" customHeight="1" x14ac:dyDescent="0.25">
      <c r="A367" s="51"/>
      <c r="B367" s="66"/>
      <c r="C367" s="51"/>
      <c r="D367" s="1" t="s">
        <v>16</v>
      </c>
      <c r="E367" s="3">
        <v>0</v>
      </c>
      <c r="F367" s="3">
        <v>0</v>
      </c>
      <c r="G367" s="54"/>
      <c r="H367" s="22"/>
      <c r="I367" s="4"/>
      <c r="J367" s="24"/>
      <c r="K367" s="25"/>
      <c r="L367" s="3">
        <v>0</v>
      </c>
      <c r="M367" s="7" t="e">
        <f t="shared" si="57"/>
        <v>#DIV/0!</v>
      </c>
      <c r="N367" s="9" t="e">
        <f t="shared" si="60"/>
        <v>#DIV/0!</v>
      </c>
      <c r="W367" s="7">
        <f t="shared" si="58"/>
        <v>0</v>
      </c>
    </row>
    <row r="368" spans="1:23" x14ac:dyDescent="0.25">
      <c r="A368" s="49" t="s">
        <v>128</v>
      </c>
      <c r="B368" s="64" t="s">
        <v>131</v>
      </c>
      <c r="C368" s="49"/>
      <c r="D368" s="1" t="s">
        <v>11</v>
      </c>
      <c r="E368" s="2">
        <f>E369+E373</f>
        <v>289500</v>
      </c>
      <c r="F368" s="2">
        <f>F369+F373</f>
        <v>195902.55</v>
      </c>
      <c r="G368" s="52" t="s">
        <v>587</v>
      </c>
      <c r="H368" s="22"/>
      <c r="I368" s="4"/>
      <c r="J368" s="24"/>
      <c r="K368" s="25"/>
      <c r="L368" s="2">
        <f>L369+L373</f>
        <v>289500</v>
      </c>
      <c r="M368" s="7">
        <f t="shared" si="57"/>
        <v>67.669274611398961</v>
      </c>
      <c r="N368" s="9">
        <f t="shared" si="60"/>
        <v>67.669274611398961</v>
      </c>
      <c r="W368" s="7">
        <f t="shared" si="58"/>
        <v>289500</v>
      </c>
    </row>
    <row r="369" spans="1:23" ht="45.75" customHeight="1" x14ac:dyDescent="0.25">
      <c r="A369" s="50"/>
      <c r="B369" s="65"/>
      <c r="C369" s="50"/>
      <c r="D369" s="1" t="s">
        <v>332</v>
      </c>
      <c r="E369" s="3">
        <f>E370+E371+E372</f>
        <v>289500</v>
      </c>
      <c r="F369" s="3">
        <f>F370+F371+F372</f>
        <v>195902.55</v>
      </c>
      <c r="G369" s="53"/>
      <c r="H369" s="22"/>
      <c r="I369" s="4"/>
      <c r="J369" s="24"/>
      <c r="K369" s="25"/>
      <c r="L369" s="3">
        <f>L370+L371+L372</f>
        <v>289500</v>
      </c>
      <c r="M369" s="7">
        <f t="shared" si="57"/>
        <v>67.669274611398961</v>
      </c>
      <c r="N369" s="9">
        <f t="shared" si="60"/>
        <v>67.669274611398961</v>
      </c>
      <c r="W369" s="7">
        <f t="shared" si="58"/>
        <v>289500</v>
      </c>
    </row>
    <row r="370" spans="1:23" ht="15" customHeight="1" x14ac:dyDescent="0.25">
      <c r="A370" s="50"/>
      <c r="B370" s="65"/>
      <c r="C370" s="50"/>
      <c r="D370" s="1" t="s">
        <v>13</v>
      </c>
      <c r="E370" s="3">
        <f>E376</f>
        <v>0</v>
      </c>
      <c r="F370" s="3">
        <f t="shared" ref="F370:F373" si="63">F376</f>
        <v>0</v>
      </c>
      <c r="G370" s="53"/>
      <c r="H370" s="22"/>
      <c r="I370" s="4"/>
      <c r="J370" s="24"/>
      <c r="K370" s="25"/>
      <c r="L370" s="3">
        <f>L376</f>
        <v>0</v>
      </c>
      <c r="M370" s="7" t="e">
        <f t="shared" si="57"/>
        <v>#DIV/0!</v>
      </c>
      <c r="N370" s="9" t="e">
        <f t="shared" si="60"/>
        <v>#DIV/0!</v>
      </c>
      <c r="W370" s="7">
        <f t="shared" si="58"/>
        <v>0</v>
      </c>
    </row>
    <row r="371" spans="1:23" ht="30" x14ac:dyDescent="0.25">
      <c r="A371" s="50"/>
      <c r="B371" s="65"/>
      <c r="C371" s="50"/>
      <c r="D371" s="1" t="s">
        <v>14</v>
      </c>
      <c r="E371" s="3">
        <f>E377</f>
        <v>289500</v>
      </c>
      <c r="F371" s="3">
        <f t="shared" si="63"/>
        <v>195902.55</v>
      </c>
      <c r="G371" s="53"/>
      <c r="H371" s="22"/>
      <c r="I371" s="23"/>
      <c r="J371" s="5"/>
      <c r="K371" s="25"/>
      <c r="L371" s="3">
        <f>L377</f>
        <v>289500</v>
      </c>
      <c r="M371" s="7">
        <f t="shared" si="57"/>
        <v>67.669274611398961</v>
      </c>
      <c r="N371" s="9">
        <f t="shared" si="60"/>
        <v>67.669274611398961</v>
      </c>
      <c r="W371" s="7">
        <f t="shared" si="58"/>
        <v>289500</v>
      </c>
    </row>
    <row r="372" spans="1:23" ht="61.5" customHeight="1" x14ac:dyDescent="0.25">
      <c r="A372" s="50"/>
      <c r="B372" s="65"/>
      <c r="C372" s="50"/>
      <c r="D372" s="1" t="s">
        <v>15</v>
      </c>
      <c r="E372" s="3">
        <f>E378</f>
        <v>0</v>
      </c>
      <c r="F372" s="3">
        <f t="shared" si="63"/>
        <v>0</v>
      </c>
      <c r="G372" s="53"/>
      <c r="H372" s="22"/>
      <c r="I372" s="4"/>
      <c r="J372" s="24"/>
      <c r="K372" s="25"/>
      <c r="L372" s="3">
        <f>L378</f>
        <v>0</v>
      </c>
      <c r="M372" s="7" t="e">
        <f t="shared" si="57"/>
        <v>#DIV/0!</v>
      </c>
      <c r="N372" s="9" t="e">
        <f t="shared" si="60"/>
        <v>#DIV/0!</v>
      </c>
      <c r="W372" s="7">
        <f t="shared" si="58"/>
        <v>0</v>
      </c>
    </row>
    <row r="373" spans="1:23" ht="30.75" customHeight="1" x14ac:dyDescent="0.25">
      <c r="A373" s="51"/>
      <c r="B373" s="66"/>
      <c r="C373" s="51"/>
      <c r="D373" s="1" t="s">
        <v>16</v>
      </c>
      <c r="E373" s="3">
        <f>E379</f>
        <v>0</v>
      </c>
      <c r="F373" s="3">
        <f t="shared" si="63"/>
        <v>0</v>
      </c>
      <c r="G373" s="54"/>
      <c r="H373" s="22"/>
      <c r="I373" s="4"/>
      <c r="J373" s="24"/>
      <c r="K373" s="25"/>
      <c r="L373" s="3">
        <f>L379</f>
        <v>0</v>
      </c>
      <c r="M373" s="7" t="e">
        <f t="shared" si="57"/>
        <v>#DIV/0!</v>
      </c>
      <c r="N373" s="9" t="e">
        <f t="shared" si="60"/>
        <v>#DIV/0!</v>
      </c>
      <c r="W373" s="7">
        <f t="shared" si="58"/>
        <v>0</v>
      </c>
    </row>
    <row r="374" spans="1:23" ht="15.75" customHeight="1" x14ac:dyDescent="0.25">
      <c r="A374" s="49" t="s">
        <v>129</v>
      </c>
      <c r="B374" s="64" t="s">
        <v>130</v>
      </c>
      <c r="C374" s="49" t="s">
        <v>10</v>
      </c>
      <c r="D374" s="1" t="s">
        <v>11</v>
      </c>
      <c r="E374" s="2">
        <f>E375+E379</f>
        <v>289500</v>
      </c>
      <c r="F374" s="2">
        <f>F375+F379</f>
        <v>195902.55</v>
      </c>
      <c r="G374" s="52" t="s">
        <v>586</v>
      </c>
      <c r="H374" s="67" t="s">
        <v>132</v>
      </c>
      <c r="I374" s="58" t="s">
        <v>20</v>
      </c>
      <c r="J374" s="61">
        <v>100</v>
      </c>
      <c r="K374" s="46">
        <v>91</v>
      </c>
      <c r="L374" s="2">
        <f>L375+L379</f>
        <v>289500</v>
      </c>
      <c r="M374" s="7">
        <f t="shared" si="57"/>
        <v>67.669274611398961</v>
      </c>
      <c r="N374" s="9">
        <f t="shared" si="60"/>
        <v>67.669274611398961</v>
      </c>
      <c r="W374" s="7">
        <f t="shared" si="58"/>
        <v>289500</v>
      </c>
    </row>
    <row r="375" spans="1:23" ht="47.25" customHeight="1" x14ac:dyDescent="0.25">
      <c r="A375" s="50"/>
      <c r="B375" s="65"/>
      <c r="C375" s="50"/>
      <c r="D375" s="1" t="s">
        <v>332</v>
      </c>
      <c r="E375" s="3">
        <f>E376+E377+E378</f>
        <v>289500</v>
      </c>
      <c r="F375" s="3">
        <f>F376+F377+F378</f>
        <v>195902.55</v>
      </c>
      <c r="G375" s="53"/>
      <c r="H375" s="68"/>
      <c r="I375" s="59"/>
      <c r="J375" s="62"/>
      <c r="K375" s="47"/>
      <c r="L375" s="3">
        <f>L376+L377+L378</f>
        <v>289500</v>
      </c>
      <c r="M375" s="7">
        <f t="shared" si="57"/>
        <v>67.669274611398961</v>
      </c>
      <c r="N375" s="9">
        <f t="shared" si="60"/>
        <v>67.669274611398961</v>
      </c>
      <c r="W375" s="7">
        <f t="shared" si="58"/>
        <v>289500</v>
      </c>
    </row>
    <row r="376" spans="1:23" ht="30" customHeight="1" x14ac:dyDescent="0.25">
      <c r="A376" s="50"/>
      <c r="B376" s="65"/>
      <c r="C376" s="50"/>
      <c r="D376" s="1" t="s">
        <v>13</v>
      </c>
      <c r="E376" s="3">
        <v>0</v>
      </c>
      <c r="F376" s="3">
        <v>0</v>
      </c>
      <c r="G376" s="53"/>
      <c r="H376" s="68"/>
      <c r="I376" s="59"/>
      <c r="J376" s="62"/>
      <c r="K376" s="47"/>
      <c r="L376" s="3">
        <v>0</v>
      </c>
      <c r="M376" s="7" t="e">
        <f t="shared" si="57"/>
        <v>#DIV/0!</v>
      </c>
      <c r="N376" s="9" t="e">
        <f t="shared" si="60"/>
        <v>#DIV/0!</v>
      </c>
      <c r="W376" s="7">
        <f t="shared" si="58"/>
        <v>0</v>
      </c>
    </row>
    <row r="377" spans="1:23" ht="30" x14ac:dyDescent="0.25">
      <c r="A377" s="50"/>
      <c r="B377" s="65"/>
      <c r="C377" s="50"/>
      <c r="D377" s="1" t="s">
        <v>14</v>
      </c>
      <c r="E377" s="3">
        <v>289500</v>
      </c>
      <c r="F377" s="3">
        <v>195902.55</v>
      </c>
      <c r="G377" s="53"/>
      <c r="H377" s="69"/>
      <c r="I377" s="60"/>
      <c r="J377" s="63"/>
      <c r="K377" s="48"/>
      <c r="L377" s="3">
        <v>289500</v>
      </c>
      <c r="M377" s="7">
        <f t="shared" si="57"/>
        <v>67.669274611398961</v>
      </c>
      <c r="N377" s="9">
        <f t="shared" si="60"/>
        <v>67.669274611398961</v>
      </c>
      <c r="W377" s="7">
        <f t="shared" si="58"/>
        <v>289500</v>
      </c>
    </row>
    <row r="378" spans="1:23" ht="60" x14ac:dyDescent="0.25">
      <c r="A378" s="50"/>
      <c r="B378" s="65"/>
      <c r="C378" s="50"/>
      <c r="D378" s="1" t="s">
        <v>15</v>
      </c>
      <c r="E378" s="3">
        <v>0</v>
      </c>
      <c r="F378" s="3">
        <v>0</v>
      </c>
      <c r="G378" s="53"/>
      <c r="H378" s="22"/>
      <c r="I378" s="4"/>
      <c r="J378" s="24"/>
      <c r="K378" s="25"/>
      <c r="L378" s="3">
        <v>0</v>
      </c>
      <c r="M378" s="7" t="e">
        <f t="shared" si="57"/>
        <v>#DIV/0!</v>
      </c>
      <c r="N378" s="9" t="e">
        <f t="shared" si="60"/>
        <v>#DIV/0!</v>
      </c>
      <c r="W378" s="7">
        <f t="shared" si="58"/>
        <v>0</v>
      </c>
    </row>
    <row r="379" spans="1:23" ht="35.25" customHeight="1" x14ac:dyDescent="0.25">
      <c r="A379" s="51"/>
      <c r="B379" s="66"/>
      <c r="C379" s="51"/>
      <c r="D379" s="1" t="s">
        <v>16</v>
      </c>
      <c r="E379" s="3">
        <v>0</v>
      </c>
      <c r="F379" s="3">
        <v>0</v>
      </c>
      <c r="G379" s="54"/>
      <c r="H379" s="22"/>
      <c r="I379" s="4"/>
      <c r="J379" s="24"/>
      <c r="K379" s="25"/>
      <c r="L379" s="3">
        <v>0</v>
      </c>
      <c r="M379" s="7" t="e">
        <f t="shared" si="57"/>
        <v>#DIV/0!</v>
      </c>
      <c r="N379" s="9" t="e">
        <f t="shared" si="60"/>
        <v>#DIV/0!</v>
      </c>
      <c r="W379" s="7">
        <f t="shared" si="58"/>
        <v>0</v>
      </c>
    </row>
    <row r="380" spans="1:23" x14ac:dyDescent="0.25">
      <c r="A380" s="49" t="s">
        <v>135</v>
      </c>
      <c r="B380" s="64" t="s">
        <v>137</v>
      </c>
      <c r="C380" s="49"/>
      <c r="D380" s="1" t="s">
        <v>11</v>
      </c>
      <c r="E380" s="2">
        <f>E381+E385</f>
        <v>692093400</v>
      </c>
      <c r="F380" s="2">
        <f>F381+F385</f>
        <v>489926193.04000002</v>
      </c>
      <c r="G380" s="52" t="s">
        <v>588</v>
      </c>
      <c r="H380" s="22"/>
      <c r="I380" s="4"/>
      <c r="J380" s="24"/>
      <c r="K380" s="25"/>
      <c r="L380" s="2">
        <f>L381+L385</f>
        <v>692093400</v>
      </c>
      <c r="M380" s="7">
        <f t="shared" si="57"/>
        <v>70.789028336348821</v>
      </c>
      <c r="N380" s="9">
        <f t="shared" si="60"/>
        <v>70.789028336348821</v>
      </c>
      <c r="W380" s="7">
        <f t="shared" si="58"/>
        <v>692093400</v>
      </c>
    </row>
    <row r="381" spans="1:23" ht="44.25" customHeight="1" x14ac:dyDescent="0.25">
      <c r="A381" s="50"/>
      <c r="B381" s="65"/>
      <c r="C381" s="50"/>
      <c r="D381" s="1" t="s">
        <v>332</v>
      </c>
      <c r="E381" s="3">
        <f>E382+E383+E384</f>
        <v>692093400</v>
      </c>
      <c r="F381" s="3">
        <f>F382+F383+F384</f>
        <v>489926193.04000002</v>
      </c>
      <c r="G381" s="53"/>
      <c r="H381" s="22"/>
      <c r="I381" s="4"/>
      <c r="J381" s="24"/>
      <c r="K381" s="25"/>
      <c r="L381" s="3">
        <f>L382+L383+L384</f>
        <v>692093400</v>
      </c>
      <c r="M381" s="7">
        <f t="shared" si="57"/>
        <v>70.789028336348821</v>
      </c>
      <c r="N381" s="9">
        <f t="shared" si="60"/>
        <v>70.789028336348821</v>
      </c>
      <c r="W381" s="7">
        <f t="shared" si="58"/>
        <v>692093400</v>
      </c>
    </row>
    <row r="382" spans="1:23" ht="15" customHeight="1" x14ac:dyDescent="0.25">
      <c r="A382" s="50"/>
      <c r="B382" s="65"/>
      <c r="C382" s="50"/>
      <c r="D382" s="1" t="s">
        <v>13</v>
      </c>
      <c r="E382" s="3">
        <f>E388</f>
        <v>0</v>
      </c>
      <c r="F382" s="3">
        <f t="shared" ref="F382:F385" si="64">F388</f>
        <v>0</v>
      </c>
      <c r="G382" s="53"/>
      <c r="H382" s="22"/>
      <c r="I382" s="4"/>
      <c r="J382" s="24"/>
      <c r="K382" s="25"/>
      <c r="L382" s="3">
        <f>L388</f>
        <v>0</v>
      </c>
      <c r="M382" s="7" t="e">
        <f t="shared" si="57"/>
        <v>#DIV/0!</v>
      </c>
      <c r="N382" s="9" t="e">
        <f t="shared" si="60"/>
        <v>#DIV/0!</v>
      </c>
      <c r="W382" s="7">
        <f t="shared" si="58"/>
        <v>0</v>
      </c>
    </row>
    <row r="383" spans="1:23" ht="30" x14ac:dyDescent="0.25">
      <c r="A383" s="50"/>
      <c r="B383" s="65"/>
      <c r="C383" s="50"/>
      <c r="D383" s="1" t="s">
        <v>14</v>
      </c>
      <c r="E383" s="3">
        <f>E389</f>
        <v>692093400</v>
      </c>
      <c r="F383" s="3">
        <f t="shared" si="64"/>
        <v>489926193.04000002</v>
      </c>
      <c r="G383" s="53"/>
      <c r="H383" s="22"/>
      <c r="I383" s="23"/>
      <c r="J383" s="5"/>
      <c r="K383" s="25"/>
      <c r="L383" s="3">
        <f>L389</f>
        <v>692093400</v>
      </c>
      <c r="M383" s="7">
        <f t="shared" si="57"/>
        <v>70.789028336348821</v>
      </c>
      <c r="N383" s="9">
        <f t="shared" si="60"/>
        <v>70.789028336348821</v>
      </c>
      <c r="W383" s="7">
        <f t="shared" si="58"/>
        <v>692093400</v>
      </c>
    </row>
    <row r="384" spans="1:23" ht="60" x14ac:dyDescent="0.25">
      <c r="A384" s="50"/>
      <c r="B384" s="65"/>
      <c r="C384" s="50"/>
      <c r="D384" s="1" t="s">
        <v>15</v>
      </c>
      <c r="E384" s="3">
        <f>E390</f>
        <v>0</v>
      </c>
      <c r="F384" s="3">
        <f t="shared" si="64"/>
        <v>0</v>
      </c>
      <c r="G384" s="53"/>
      <c r="H384" s="22"/>
      <c r="I384" s="4"/>
      <c r="J384" s="24"/>
      <c r="K384" s="25"/>
      <c r="L384" s="3">
        <f>L390</f>
        <v>0</v>
      </c>
      <c r="M384" s="7" t="e">
        <f t="shared" si="57"/>
        <v>#DIV/0!</v>
      </c>
      <c r="N384" s="9" t="e">
        <f t="shared" si="60"/>
        <v>#DIV/0!</v>
      </c>
      <c r="W384" s="7">
        <f t="shared" si="58"/>
        <v>0</v>
      </c>
    </row>
    <row r="385" spans="1:23" ht="30" x14ac:dyDescent="0.25">
      <c r="A385" s="51"/>
      <c r="B385" s="66"/>
      <c r="C385" s="51"/>
      <c r="D385" s="1" t="s">
        <v>16</v>
      </c>
      <c r="E385" s="3">
        <f>E391</f>
        <v>0</v>
      </c>
      <c r="F385" s="3">
        <f t="shared" si="64"/>
        <v>0</v>
      </c>
      <c r="G385" s="54"/>
      <c r="H385" s="22"/>
      <c r="I385" s="4"/>
      <c r="J385" s="24"/>
      <c r="K385" s="25"/>
      <c r="L385" s="3">
        <f>L391</f>
        <v>0</v>
      </c>
      <c r="M385" s="7" t="e">
        <f t="shared" si="57"/>
        <v>#DIV/0!</v>
      </c>
      <c r="N385" s="9" t="e">
        <f t="shared" si="60"/>
        <v>#DIV/0!</v>
      </c>
      <c r="W385" s="7">
        <f t="shared" si="58"/>
        <v>0</v>
      </c>
    </row>
    <row r="386" spans="1:23" ht="15.75" customHeight="1" x14ac:dyDescent="0.25">
      <c r="A386" s="49" t="s">
        <v>136</v>
      </c>
      <c r="B386" s="64" t="s">
        <v>138</v>
      </c>
      <c r="C386" s="49" t="s">
        <v>10</v>
      </c>
      <c r="D386" s="1" t="s">
        <v>11</v>
      </c>
      <c r="E386" s="2">
        <f>E387+E391</f>
        <v>692093400</v>
      </c>
      <c r="F386" s="2">
        <f>F387+F391</f>
        <v>489926193.04000002</v>
      </c>
      <c r="G386" s="52" t="s">
        <v>687</v>
      </c>
      <c r="H386" s="67" t="s">
        <v>368</v>
      </c>
      <c r="I386" s="58" t="s">
        <v>20</v>
      </c>
      <c r="J386" s="61">
        <v>71500</v>
      </c>
      <c r="K386" s="46">
        <v>71337</v>
      </c>
      <c r="L386" s="2">
        <f>L387+L391</f>
        <v>692093400</v>
      </c>
      <c r="M386" s="7">
        <f t="shared" ref="M386:M482" si="65">F386/E386*100</f>
        <v>70.789028336348821</v>
      </c>
      <c r="N386" s="9">
        <f t="shared" si="60"/>
        <v>70.789028336348821</v>
      </c>
      <c r="W386" s="7">
        <f t="shared" si="58"/>
        <v>692093400</v>
      </c>
    </row>
    <row r="387" spans="1:23" ht="45" customHeight="1" x14ac:dyDescent="0.25">
      <c r="A387" s="50"/>
      <c r="B387" s="65"/>
      <c r="C387" s="50"/>
      <c r="D387" s="1" t="s">
        <v>332</v>
      </c>
      <c r="E387" s="3">
        <f>E388+E389+E390</f>
        <v>692093400</v>
      </c>
      <c r="F387" s="3">
        <f>F388+F389+F390</f>
        <v>489926193.04000002</v>
      </c>
      <c r="G387" s="53"/>
      <c r="H387" s="68"/>
      <c r="I387" s="60"/>
      <c r="J387" s="63"/>
      <c r="K387" s="48"/>
      <c r="L387" s="3">
        <f>L388+L389+L390</f>
        <v>692093400</v>
      </c>
      <c r="M387" s="7">
        <f t="shared" si="65"/>
        <v>70.789028336348821</v>
      </c>
      <c r="N387" s="9">
        <f t="shared" si="60"/>
        <v>70.789028336348821</v>
      </c>
      <c r="W387" s="7">
        <f t="shared" si="58"/>
        <v>692093400</v>
      </c>
    </row>
    <row r="388" spans="1:23" ht="29.25" customHeight="1" x14ac:dyDescent="0.25">
      <c r="A388" s="50"/>
      <c r="B388" s="65"/>
      <c r="C388" s="50"/>
      <c r="D388" s="1" t="s">
        <v>13</v>
      </c>
      <c r="E388" s="3">
        <v>0</v>
      </c>
      <c r="F388" s="3">
        <v>0</v>
      </c>
      <c r="G388" s="53"/>
      <c r="H388" s="22"/>
      <c r="I388" s="4"/>
      <c r="J388" s="24"/>
      <c r="K388" s="25"/>
      <c r="L388" s="3">
        <v>0</v>
      </c>
      <c r="M388" s="7" t="e">
        <f t="shared" si="65"/>
        <v>#DIV/0!</v>
      </c>
      <c r="N388" s="9" t="e">
        <f t="shared" si="60"/>
        <v>#DIV/0!</v>
      </c>
      <c r="W388" s="7">
        <f t="shared" si="58"/>
        <v>0</v>
      </c>
    </row>
    <row r="389" spans="1:23" ht="30" x14ac:dyDescent="0.25">
      <c r="A389" s="50"/>
      <c r="B389" s="65"/>
      <c r="C389" s="50"/>
      <c r="D389" s="1" t="s">
        <v>14</v>
      </c>
      <c r="E389" s="3">
        <v>692093400</v>
      </c>
      <c r="F389" s="3">
        <v>489926193.04000002</v>
      </c>
      <c r="G389" s="53"/>
      <c r="H389" s="22"/>
      <c r="I389" s="4"/>
      <c r="J389" s="24"/>
      <c r="K389" s="25"/>
      <c r="L389" s="3">
        <v>692093400</v>
      </c>
      <c r="M389" s="7">
        <f t="shared" si="65"/>
        <v>70.789028336348821</v>
      </c>
      <c r="N389" s="9">
        <f t="shared" si="60"/>
        <v>70.789028336348821</v>
      </c>
      <c r="W389" s="7">
        <f t="shared" si="58"/>
        <v>692093400</v>
      </c>
    </row>
    <row r="390" spans="1:23" ht="76.5" customHeight="1" x14ac:dyDescent="0.25">
      <c r="A390" s="50"/>
      <c r="B390" s="65"/>
      <c r="C390" s="50"/>
      <c r="D390" s="1" t="s">
        <v>15</v>
      </c>
      <c r="E390" s="3">
        <v>0</v>
      </c>
      <c r="F390" s="3">
        <v>0</v>
      </c>
      <c r="G390" s="53"/>
      <c r="H390" s="22"/>
      <c r="I390" s="4"/>
      <c r="J390" s="24"/>
      <c r="K390" s="25"/>
      <c r="L390" s="3">
        <v>0</v>
      </c>
      <c r="M390" s="7" t="e">
        <f t="shared" si="65"/>
        <v>#DIV/0!</v>
      </c>
      <c r="N390" s="9" t="e">
        <f t="shared" si="60"/>
        <v>#DIV/0!</v>
      </c>
      <c r="W390" s="7">
        <f t="shared" si="58"/>
        <v>0</v>
      </c>
    </row>
    <row r="391" spans="1:23" ht="30" x14ac:dyDescent="0.25">
      <c r="A391" s="51"/>
      <c r="B391" s="66"/>
      <c r="C391" s="51"/>
      <c r="D391" s="1" t="s">
        <v>16</v>
      </c>
      <c r="E391" s="3">
        <v>0</v>
      </c>
      <c r="F391" s="3">
        <v>0</v>
      </c>
      <c r="G391" s="54"/>
      <c r="H391" s="22"/>
      <c r="I391" s="4"/>
      <c r="J391" s="24"/>
      <c r="K391" s="25"/>
      <c r="L391" s="3">
        <v>0</v>
      </c>
      <c r="M391" s="7" t="e">
        <f t="shared" si="65"/>
        <v>#DIV/0!</v>
      </c>
      <c r="N391" s="9" t="e">
        <f t="shared" si="60"/>
        <v>#DIV/0!</v>
      </c>
      <c r="W391" s="7">
        <f t="shared" ref="W391:W454" si="66">L391-X391</f>
        <v>0</v>
      </c>
    </row>
    <row r="392" spans="1:23" x14ac:dyDescent="0.25">
      <c r="A392" s="49" t="s">
        <v>139</v>
      </c>
      <c r="B392" s="64" t="s">
        <v>140</v>
      </c>
      <c r="C392" s="49"/>
      <c r="D392" s="1" t="s">
        <v>11</v>
      </c>
      <c r="E392" s="2">
        <f>E393+E397</f>
        <v>249242417.42000002</v>
      </c>
      <c r="F392" s="2">
        <f>F393+F397</f>
        <v>132969882.11</v>
      </c>
      <c r="G392" s="52" t="s">
        <v>592</v>
      </c>
      <c r="H392" s="22"/>
      <c r="I392" s="4"/>
      <c r="J392" s="24"/>
      <c r="K392" s="25"/>
      <c r="L392" s="2">
        <f>L393+L397</f>
        <v>249242417.42000002</v>
      </c>
      <c r="M392" s="7">
        <f t="shared" si="65"/>
        <v>53.349619814484306</v>
      </c>
      <c r="N392" s="9">
        <f t="shared" si="60"/>
        <v>53.349619814484306</v>
      </c>
      <c r="P392" s="9">
        <v>245353088.41999999</v>
      </c>
      <c r="W392" s="7">
        <f t="shared" si="66"/>
        <v>249242417.42000002</v>
      </c>
    </row>
    <row r="393" spans="1:23" ht="47.25" customHeight="1" x14ac:dyDescent="0.25">
      <c r="A393" s="50"/>
      <c r="B393" s="65"/>
      <c r="C393" s="50"/>
      <c r="D393" s="1" t="s">
        <v>332</v>
      </c>
      <c r="E393" s="3">
        <f>E394+E395+E396</f>
        <v>249242417.42000002</v>
      </c>
      <c r="F393" s="3">
        <f>F394+F395+F396</f>
        <v>132969882.11</v>
      </c>
      <c r="G393" s="53"/>
      <c r="H393" s="22"/>
      <c r="I393" s="4"/>
      <c r="J393" s="24"/>
      <c r="K393" s="25"/>
      <c r="L393" s="3">
        <f>L394+L395+L396</f>
        <v>249242417.42000002</v>
      </c>
      <c r="M393" s="7">
        <f t="shared" si="65"/>
        <v>53.349619814484306</v>
      </c>
      <c r="N393" s="9">
        <f t="shared" si="60"/>
        <v>53.349619814484306</v>
      </c>
      <c r="W393" s="7">
        <f t="shared" si="66"/>
        <v>249242417.42000002</v>
      </c>
    </row>
    <row r="394" spans="1:23" ht="15" customHeight="1" x14ac:dyDescent="0.25">
      <c r="A394" s="50"/>
      <c r="B394" s="65"/>
      <c r="C394" s="50"/>
      <c r="D394" s="1" t="s">
        <v>13</v>
      </c>
      <c r="E394" s="3">
        <f>E400+E406+E412</f>
        <v>28930717.420000002</v>
      </c>
      <c r="F394" s="3">
        <f t="shared" ref="F394" si="67">F400+F406+F412</f>
        <v>14816955.880000001</v>
      </c>
      <c r="G394" s="53"/>
      <c r="H394" s="22"/>
      <c r="I394" s="4"/>
      <c r="J394" s="24"/>
      <c r="K394" s="25"/>
      <c r="L394" s="3">
        <f>L400+L406+L412</f>
        <v>28930717.420000002</v>
      </c>
      <c r="M394" s="7">
        <f t="shared" si="65"/>
        <v>51.215307470242465</v>
      </c>
      <c r="N394" s="9">
        <f t="shared" si="60"/>
        <v>51.215307470242465</v>
      </c>
      <c r="W394" s="7">
        <f t="shared" si="66"/>
        <v>28930717.420000002</v>
      </c>
    </row>
    <row r="395" spans="1:23" ht="30" x14ac:dyDescent="0.25">
      <c r="A395" s="50"/>
      <c r="B395" s="65"/>
      <c r="C395" s="50"/>
      <c r="D395" s="1" t="s">
        <v>14</v>
      </c>
      <c r="E395" s="3">
        <f>E401+E407+E413</f>
        <v>220311700</v>
      </c>
      <c r="F395" s="3">
        <f t="shared" ref="F395:F397" si="68">F401+F407+F413</f>
        <v>118152926.23</v>
      </c>
      <c r="G395" s="53"/>
      <c r="H395" s="22"/>
      <c r="I395" s="23"/>
      <c r="J395" s="5"/>
      <c r="K395" s="25"/>
      <c r="L395" s="3">
        <f>L401+L407+L413</f>
        <v>220311700</v>
      </c>
      <c r="M395" s="7">
        <f t="shared" si="65"/>
        <v>53.629891753365797</v>
      </c>
      <c r="N395" s="9">
        <f t="shared" si="60"/>
        <v>53.629891753365797</v>
      </c>
      <c r="W395" s="7">
        <f t="shared" si="66"/>
        <v>220311700</v>
      </c>
    </row>
    <row r="396" spans="1:23" ht="60" x14ac:dyDescent="0.25">
      <c r="A396" s="50"/>
      <c r="B396" s="65"/>
      <c r="C396" s="50"/>
      <c r="D396" s="1" t="s">
        <v>15</v>
      </c>
      <c r="E396" s="3">
        <f>E402+E408+E414</f>
        <v>0</v>
      </c>
      <c r="F396" s="3">
        <f t="shared" si="68"/>
        <v>0</v>
      </c>
      <c r="G396" s="53"/>
      <c r="H396" s="22"/>
      <c r="I396" s="4"/>
      <c r="J396" s="24"/>
      <c r="K396" s="25"/>
      <c r="L396" s="3">
        <f>L402+L408+L414</f>
        <v>0</v>
      </c>
      <c r="M396" s="7" t="e">
        <f t="shared" si="65"/>
        <v>#DIV/0!</v>
      </c>
      <c r="N396" s="9" t="e">
        <f t="shared" si="60"/>
        <v>#DIV/0!</v>
      </c>
      <c r="W396" s="7">
        <f t="shared" si="66"/>
        <v>0</v>
      </c>
    </row>
    <row r="397" spans="1:23" ht="30" x14ac:dyDescent="0.25">
      <c r="A397" s="51"/>
      <c r="B397" s="66"/>
      <c r="C397" s="51"/>
      <c r="D397" s="1" t="s">
        <v>16</v>
      </c>
      <c r="E397" s="3">
        <f>E403+E409+E415</f>
        <v>0</v>
      </c>
      <c r="F397" s="3">
        <f t="shared" si="68"/>
        <v>0</v>
      </c>
      <c r="G397" s="54"/>
      <c r="H397" s="22"/>
      <c r="I397" s="4"/>
      <c r="J397" s="24"/>
      <c r="K397" s="25"/>
      <c r="L397" s="3">
        <f>L403+L409+L415</f>
        <v>0</v>
      </c>
      <c r="M397" s="7" t="e">
        <f t="shared" si="65"/>
        <v>#DIV/0!</v>
      </c>
      <c r="N397" s="9" t="e">
        <f t="shared" si="60"/>
        <v>#DIV/0!</v>
      </c>
      <c r="W397" s="7">
        <f t="shared" si="66"/>
        <v>0</v>
      </c>
    </row>
    <row r="398" spans="1:23" x14ac:dyDescent="0.25">
      <c r="A398" s="49" t="s">
        <v>141</v>
      </c>
      <c r="B398" s="64" t="s">
        <v>142</v>
      </c>
      <c r="C398" s="49" t="s">
        <v>10</v>
      </c>
      <c r="D398" s="1" t="s">
        <v>11</v>
      </c>
      <c r="E398" s="2">
        <f>E399+E403</f>
        <v>5494679</v>
      </c>
      <c r="F398" s="2">
        <f>F399+F403</f>
        <v>3294143.74</v>
      </c>
      <c r="G398" s="52" t="s">
        <v>589</v>
      </c>
      <c r="H398" s="67" t="s">
        <v>143</v>
      </c>
      <c r="I398" s="58" t="s">
        <v>20</v>
      </c>
      <c r="J398" s="61">
        <v>253</v>
      </c>
      <c r="K398" s="46">
        <v>198</v>
      </c>
      <c r="L398" s="2">
        <f>L399+L403</f>
        <v>5494679</v>
      </c>
      <c r="M398" s="7">
        <f t="shared" si="65"/>
        <v>59.951522918809275</v>
      </c>
      <c r="N398" s="9">
        <f t="shared" si="60"/>
        <v>59.951522918809275</v>
      </c>
      <c r="W398" s="7">
        <f t="shared" si="66"/>
        <v>5494679</v>
      </c>
    </row>
    <row r="399" spans="1:23" ht="48.75" customHeight="1" x14ac:dyDescent="0.25">
      <c r="A399" s="50"/>
      <c r="B399" s="65"/>
      <c r="C399" s="50"/>
      <c r="D399" s="1" t="s">
        <v>332</v>
      </c>
      <c r="E399" s="3">
        <f>E400+E401+E402</f>
        <v>5494679</v>
      </c>
      <c r="F399" s="3">
        <f>F400+F401+F402</f>
        <v>3294143.74</v>
      </c>
      <c r="G399" s="53"/>
      <c r="H399" s="68"/>
      <c r="I399" s="60"/>
      <c r="J399" s="63"/>
      <c r="K399" s="48"/>
      <c r="L399" s="3">
        <f>L400+L401+L402</f>
        <v>5494679</v>
      </c>
      <c r="M399" s="7">
        <f t="shared" si="65"/>
        <v>59.951522918809275</v>
      </c>
      <c r="N399" s="9">
        <f t="shared" si="60"/>
        <v>59.951522918809275</v>
      </c>
      <c r="W399" s="7">
        <f t="shared" si="66"/>
        <v>5494679</v>
      </c>
    </row>
    <row r="400" spans="1:23" ht="33.75" customHeight="1" x14ac:dyDescent="0.25">
      <c r="A400" s="50"/>
      <c r="B400" s="65"/>
      <c r="C400" s="50"/>
      <c r="D400" s="1" t="s">
        <v>13</v>
      </c>
      <c r="E400" s="3">
        <v>5494679</v>
      </c>
      <c r="F400" s="3">
        <v>3294143.74</v>
      </c>
      <c r="G400" s="53"/>
      <c r="H400" s="22" t="s">
        <v>304</v>
      </c>
      <c r="I400" s="23" t="s">
        <v>20</v>
      </c>
      <c r="J400" s="24">
        <v>1791</v>
      </c>
      <c r="K400" s="25">
        <v>517</v>
      </c>
      <c r="L400" s="3">
        <v>5494679</v>
      </c>
      <c r="M400" s="7">
        <f t="shared" si="65"/>
        <v>59.951522918809275</v>
      </c>
      <c r="N400" s="9">
        <f t="shared" si="60"/>
        <v>59.951522918809275</v>
      </c>
      <c r="W400" s="7">
        <f t="shared" si="66"/>
        <v>5494679</v>
      </c>
    </row>
    <row r="401" spans="1:23" ht="30" x14ac:dyDescent="0.25">
      <c r="A401" s="50"/>
      <c r="B401" s="65"/>
      <c r="C401" s="50"/>
      <c r="D401" s="1" t="s">
        <v>14</v>
      </c>
      <c r="E401" s="3">
        <v>0</v>
      </c>
      <c r="F401" s="3">
        <v>0</v>
      </c>
      <c r="G401" s="53"/>
      <c r="H401" s="67" t="s">
        <v>144</v>
      </c>
      <c r="I401" s="58" t="s">
        <v>20</v>
      </c>
      <c r="J401" s="61">
        <v>38</v>
      </c>
      <c r="K401" s="46">
        <v>28</v>
      </c>
      <c r="L401" s="3">
        <v>0</v>
      </c>
      <c r="M401" s="7" t="e">
        <f t="shared" si="65"/>
        <v>#DIV/0!</v>
      </c>
      <c r="N401" s="9" t="e">
        <f t="shared" si="60"/>
        <v>#DIV/0!</v>
      </c>
      <c r="W401" s="7">
        <f t="shared" si="66"/>
        <v>0</v>
      </c>
    </row>
    <row r="402" spans="1:23" ht="63" customHeight="1" x14ac:dyDescent="0.25">
      <c r="A402" s="50"/>
      <c r="B402" s="65"/>
      <c r="C402" s="50"/>
      <c r="D402" s="1" t="s">
        <v>15</v>
      </c>
      <c r="E402" s="3">
        <v>0</v>
      </c>
      <c r="F402" s="3">
        <v>0</v>
      </c>
      <c r="G402" s="53"/>
      <c r="H402" s="69"/>
      <c r="I402" s="60"/>
      <c r="J402" s="63"/>
      <c r="K402" s="48"/>
      <c r="L402" s="3">
        <v>0</v>
      </c>
      <c r="M402" s="7" t="e">
        <f t="shared" si="65"/>
        <v>#DIV/0!</v>
      </c>
      <c r="N402" s="9" t="e">
        <f t="shared" si="60"/>
        <v>#DIV/0!</v>
      </c>
      <c r="W402" s="7">
        <f t="shared" si="66"/>
        <v>0</v>
      </c>
    </row>
    <row r="403" spans="1:23" ht="30" x14ac:dyDescent="0.25">
      <c r="A403" s="51"/>
      <c r="B403" s="66"/>
      <c r="C403" s="51"/>
      <c r="D403" s="1" t="s">
        <v>16</v>
      </c>
      <c r="E403" s="3">
        <v>0</v>
      </c>
      <c r="F403" s="3">
        <v>0</v>
      </c>
      <c r="G403" s="54"/>
      <c r="H403" s="22"/>
      <c r="I403" s="4"/>
      <c r="J403" s="24"/>
      <c r="K403" s="25"/>
      <c r="L403" s="3">
        <v>0</v>
      </c>
      <c r="M403" s="7" t="e">
        <f t="shared" si="65"/>
        <v>#DIV/0!</v>
      </c>
      <c r="N403" s="9" t="e">
        <f t="shared" si="60"/>
        <v>#DIV/0!</v>
      </c>
      <c r="W403" s="7">
        <f t="shared" si="66"/>
        <v>0</v>
      </c>
    </row>
    <row r="404" spans="1:23" x14ac:dyDescent="0.25">
      <c r="A404" s="49" t="s">
        <v>146</v>
      </c>
      <c r="B404" s="64" t="s">
        <v>145</v>
      </c>
      <c r="C404" s="49" t="s">
        <v>10</v>
      </c>
      <c r="D404" s="1" t="s">
        <v>11</v>
      </c>
      <c r="E404" s="2">
        <f>E405+E409</f>
        <v>5114400</v>
      </c>
      <c r="F404" s="2">
        <f>F405+F409</f>
        <v>1954680</v>
      </c>
      <c r="G404" s="52" t="s">
        <v>590</v>
      </c>
      <c r="H404" s="67" t="s">
        <v>397</v>
      </c>
      <c r="I404" s="58" t="s">
        <v>20</v>
      </c>
      <c r="J404" s="61">
        <v>9000</v>
      </c>
      <c r="K404" s="46">
        <v>5037</v>
      </c>
      <c r="L404" s="2">
        <f>L405+L409</f>
        <v>5114400</v>
      </c>
      <c r="M404" s="7">
        <f t="shared" si="65"/>
        <v>38.219145940872828</v>
      </c>
      <c r="N404" s="9">
        <f t="shared" si="60"/>
        <v>38.219145940872828</v>
      </c>
      <c r="W404" s="7">
        <f t="shared" si="66"/>
        <v>5114400</v>
      </c>
    </row>
    <row r="405" spans="1:23" ht="48" customHeight="1" x14ac:dyDescent="0.25">
      <c r="A405" s="50"/>
      <c r="B405" s="65"/>
      <c r="C405" s="50"/>
      <c r="D405" s="1" t="s">
        <v>332</v>
      </c>
      <c r="E405" s="3">
        <f>E406+E407+E408</f>
        <v>5114400</v>
      </c>
      <c r="F405" s="3">
        <f>F406+F407+F408</f>
        <v>1954680</v>
      </c>
      <c r="G405" s="53"/>
      <c r="H405" s="68"/>
      <c r="I405" s="60"/>
      <c r="J405" s="63"/>
      <c r="K405" s="48"/>
      <c r="L405" s="3">
        <f>L406+L407+L408</f>
        <v>5114400</v>
      </c>
      <c r="M405" s="7">
        <f t="shared" si="65"/>
        <v>38.219145940872828</v>
      </c>
      <c r="N405" s="9">
        <f t="shared" si="60"/>
        <v>38.219145940872828</v>
      </c>
      <c r="W405" s="7">
        <f t="shared" si="66"/>
        <v>5114400</v>
      </c>
    </row>
    <row r="406" spans="1:23" ht="30" x14ac:dyDescent="0.25">
      <c r="A406" s="50"/>
      <c r="B406" s="65"/>
      <c r="C406" s="50"/>
      <c r="D406" s="1" t="s">
        <v>13</v>
      </c>
      <c r="E406" s="3">
        <v>5114400</v>
      </c>
      <c r="F406" s="3">
        <v>1954680</v>
      </c>
      <c r="G406" s="53"/>
      <c r="H406" s="22" t="s">
        <v>398</v>
      </c>
      <c r="I406" s="23" t="s">
        <v>399</v>
      </c>
      <c r="J406" s="24">
        <v>17048</v>
      </c>
      <c r="K406" s="25">
        <v>8754</v>
      </c>
      <c r="L406" s="3">
        <v>5114400</v>
      </c>
      <c r="M406" s="7">
        <f t="shared" si="65"/>
        <v>38.219145940872828</v>
      </c>
      <c r="N406" s="9">
        <f t="shared" si="60"/>
        <v>38.219145940872828</v>
      </c>
      <c r="W406" s="7">
        <f t="shared" si="66"/>
        <v>5114400</v>
      </c>
    </row>
    <row r="407" spans="1:23" ht="30" x14ac:dyDescent="0.25">
      <c r="A407" s="50"/>
      <c r="B407" s="65"/>
      <c r="C407" s="50"/>
      <c r="D407" s="1" t="s">
        <v>14</v>
      </c>
      <c r="E407" s="3">
        <v>0</v>
      </c>
      <c r="F407" s="3">
        <v>0</v>
      </c>
      <c r="G407" s="53"/>
      <c r="H407" s="22"/>
      <c r="I407" s="4"/>
      <c r="J407" s="24"/>
      <c r="K407" s="25"/>
      <c r="L407" s="3">
        <v>0</v>
      </c>
      <c r="M407" s="7" t="e">
        <f t="shared" si="65"/>
        <v>#DIV/0!</v>
      </c>
      <c r="N407" s="9" t="e">
        <f t="shared" si="60"/>
        <v>#DIV/0!</v>
      </c>
      <c r="W407" s="7">
        <f t="shared" si="66"/>
        <v>0</v>
      </c>
    </row>
    <row r="408" spans="1:23" ht="60" x14ac:dyDescent="0.25">
      <c r="A408" s="50"/>
      <c r="B408" s="65"/>
      <c r="C408" s="50"/>
      <c r="D408" s="1" t="s">
        <v>15</v>
      </c>
      <c r="E408" s="3">
        <v>0</v>
      </c>
      <c r="F408" s="3">
        <v>0</v>
      </c>
      <c r="G408" s="53"/>
      <c r="H408" s="22"/>
      <c r="I408" s="4"/>
      <c r="J408" s="24"/>
      <c r="K408" s="25"/>
      <c r="L408" s="3">
        <v>0</v>
      </c>
      <c r="M408" s="7" t="e">
        <f t="shared" si="65"/>
        <v>#DIV/0!</v>
      </c>
      <c r="N408" s="9" t="e">
        <f t="shared" ref="N408:N498" si="69">F408/L408*100</f>
        <v>#DIV/0!</v>
      </c>
      <c r="W408" s="7">
        <f t="shared" si="66"/>
        <v>0</v>
      </c>
    </row>
    <row r="409" spans="1:23" ht="30" x14ac:dyDescent="0.25">
      <c r="A409" s="51"/>
      <c r="B409" s="66"/>
      <c r="C409" s="51"/>
      <c r="D409" s="1" t="s">
        <v>16</v>
      </c>
      <c r="E409" s="3">
        <v>0</v>
      </c>
      <c r="F409" s="3">
        <v>0</v>
      </c>
      <c r="G409" s="54"/>
      <c r="H409" s="22"/>
      <c r="I409" s="4"/>
      <c r="J409" s="24"/>
      <c r="K409" s="25"/>
      <c r="L409" s="3">
        <v>0</v>
      </c>
      <c r="M409" s="7" t="e">
        <f t="shared" si="65"/>
        <v>#DIV/0!</v>
      </c>
      <c r="N409" s="9" t="e">
        <f t="shared" si="69"/>
        <v>#DIV/0!</v>
      </c>
      <c r="W409" s="7">
        <f t="shared" si="66"/>
        <v>0</v>
      </c>
    </row>
    <row r="410" spans="1:23" ht="15" customHeight="1" outlineLevel="1" x14ac:dyDescent="0.25">
      <c r="A410" s="49" t="s">
        <v>147</v>
      </c>
      <c r="B410" s="64" t="s">
        <v>478</v>
      </c>
      <c r="C410" s="109" t="s">
        <v>10</v>
      </c>
      <c r="D410" s="1" t="s">
        <v>11</v>
      </c>
      <c r="E410" s="2">
        <f>E411+E415</f>
        <v>238633338.42000002</v>
      </c>
      <c r="F410" s="2">
        <f>F411+F415</f>
        <v>127721058.37</v>
      </c>
      <c r="G410" s="52" t="s">
        <v>591</v>
      </c>
      <c r="H410" s="67" t="s">
        <v>480</v>
      </c>
      <c r="I410" s="58" t="s">
        <v>406</v>
      </c>
      <c r="J410" s="61">
        <v>1320</v>
      </c>
      <c r="K410" s="46">
        <v>765</v>
      </c>
      <c r="L410" s="2">
        <f>L411+L415</f>
        <v>238633338.42000002</v>
      </c>
      <c r="M410" s="7">
        <f t="shared" si="65"/>
        <v>53.521883914312127</v>
      </c>
      <c r="N410" s="9">
        <f t="shared" si="69"/>
        <v>53.521883914312127</v>
      </c>
      <c r="W410" s="7">
        <f t="shared" si="66"/>
        <v>238633338.42000002</v>
      </c>
    </row>
    <row r="411" spans="1:23" ht="60" outlineLevel="1" x14ac:dyDescent="0.25">
      <c r="A411" s="50"/>
      <c r="B411" s="65"/>
      <c r="C411" s="110"/>
      <c r="D411" s="1" t="s">
        <v>12</v>
      </c>
      <c r="E411" s="3">
        <f>E412+E413+E414</f>
        <v>238633338.42000002</v>
      </c>
      <c r="F411" s="3">
        <f>F412+F413+F414</f>
        <v>127721058.37</v>
      </c>
      <c r="G411" s="53"/>
      <c r="H411" s="68"/>
      <c r="I411" s="60"/>
      <c r="J411" s="63"/>
      <c r="K411" s="48"/>
      <c r="L411" s="3">
        <f>L412+L413+L414</f>
        <v>238633338.42000002</v>
      </c>
      <c r="M411" s="7">
        <f t="shared" si="65"/>
        <v>53.521883914312127</v>
      </c>
      <c r="N411" s="9">
        <f t="shared" si="69"/>
        <v>53.521883914312127</v>
      </c>
      <c r="W411" s="7">
        <f t="shared" si="66"/>
        <v>238633338.42000002</v>
      </c>
    </row>
    <row r="412" spans="1:23" ht="63.75" customHeight="1" outlineLevel="1" x14ac:dyDescent="0.25">
      <c r="A412" s="50"/>
      <c r="B412" s="65"/>
      <c r="C412" s="110"/>
      <c r="D412" s="1" t="s">
        <v>13</v>
      </c>
      <c r="E412" s="3">
        <v>18321638.420000002</v>
      </c>
      <c r="F412" s="3">
        <v>9568132.1400000006</v>
      </c>
      <c r="G412" s="53"/>
      <c r="H412" s="22" t="s">
        <v>562</v>
      </c>
      <c r="I412" s="23" t="s">
        <v>20</v>
      </c>
      <c r="J412" s="24">
        <v>100</v>
      </c>
      <c r="K412" s="25">
        <v>18</v>
      </c>
      <c r="L412" s="3">
        <v>18321638.420000002</v>
      </c>
      <c r="M412" s="7">
        <f t="shared" si="65"/>
        <v>52.223125032067955</v>
      </c>
      <c r="N412" s="9">
        <f t="shared" si="69"/>
        <v>52.223125032067955</v>
      </c>
      <c r="P412" s="7"/>
      <c r="W412" s="7">
        <f t="shared" si="66"/>
        <v>18321638.420000002</v>
      </c>
    </row>
    <row r="413" spans="1:23" ht="90" outlineLevel="1" x14ac:dyDescent="0.25">
      <c r="A413" s="50"/>
      <c r="B413" s="65"/>
      <c r="C413" s="110"/>
      <c r="D413" s="1" t="s">
        <v>14</v>
      </c>
      <c r="E413" s="3">
        <v>220311700</v>
      </c>
      <c r="F413" s="3">
        <v>118152926.23</v>
      </c>
      <c r="G413" s="53"/>
      <c r="H413" s="22" t="s">
        <v>563</v>
      </c>
      <c r="I413" s="23" t="s">
        <v>20</v>
      </c>
      <c r="J413" s="24">
        <v>30</v>
      </c>
      <c r="K413" s="25">
        <v>14</v>
      </c>
      <c r="L413" s="3">
        <v>220311700</v>
      </c>
      <c r="M413" s="7">
        <f t="shared" si="65"/>
        <v>53.629891753365797</v>
      </c>
      <c r="N413" s="9">
        <f t="shared" si="69"/>
        <v>53.629891753365797</v>
      </c>
      <c r="W413" s="7">
        <f t="shared" si="66"/>
        <v>220311700</v>
      </c>
    </row>
    <row r="414" spans="1:23" ht="79.5" customHeight="1" outlineLevel="1" x14ac:dyDescent="0.25">
      <c r="A414" s="50"/>
      <c r="B414" s="65"/>
      <c r="C414" s="110"/>
      <c r="D414" s="1" t="s">
        <v>15</v>
      </c>
      <c r="E414" s="3">
        <v>0</v>
      </c>
      <c r="F414" s="3">
        <v>0</v>
      </c>
      <c r="G414" s="53"/>
      <c r="H414" s="22" t="s">
        <v>573</v>
      </c>
      <c r="I414" s="23" t="s">
        <v>20</v>
      </c>
      <c r="J414" s="24">
        <v>20</v>
      </c>
      <c r="K414" s="25">
        <v>0</v>
      </c>
      <c r="L414" s="3">
        <v>0</v>
      </c>
      <c r="M414" s="7" t="e">
        <f t="shared" si="65"/>
        <v>#DIV/0!</v>
      </c>
      <c r="N414" s="9" t="e">
        <f t="shared" si="69"/>
        <v>#DIV/0!</v>
      </c>
      <c r="W414" s="7">
        <f t="shared" si="66"/>
        <v>0</v>
      </c>
    </row>
    <row r="415" spans="1:23" ht="45" outlineLevel="1" x14ac:dyDescent="0.25">
      <c r="A415" s="50"/>
      <c r="B415" s="65"/>
      <c r="C415" s="110"/>
      <c r="D415" s="49" t="s">
        <v>16</v>
      </c>
      <c r="E415" s="3">
        <v>0</v>
      </c>
      <c r="F415" s="105">
        <v>0</v>
      </c>
      <c r="G415" s="53"/>
      <c r="H415" s="22" t="s">
        <v>564</v>
      </c>
      <c r="I415" s="23" t="s">
        <v>20</v>
      </c>
      <c r="J415" s="24">
        <v>400</v>
      </c>
      <c r="K415" s="25">
        <v>299</v>
      </c>
      <c r="L415" s="3">
        <v>0</v>
      </c>
      <c r="M415" s="7" t="e">
        <f t="shared" si="65"/>
        <v>#DIV/0!</v>
      </c>
      <c r="N415" s="9" t="e">
        <f t="shared" si="69"/>
        <v>#DIV/0!</v>
      </c>
      <c r="W415" s="7">
        <f t="shared" si="66"/>
        <v>0</v>
      </c>
    </row>
    <row r="416" spans="1:23" ht="45" outlineLevel="1" x14ac:dyDescent="0.25">
      <c r="A416" s="50"/>
      <c r="B416" s="65"/>
      <c r="C416" s="110"/>
      <c r="D416" s="50"/>
      <c r="E416" s="3"/>
      <c r="F416" s="106"/>
      <c r="G416" s="53"/>
      <c r="H416" s="22" t="s">
        <v>565</v>
      </c>
      <c r="I416" s="23" t="s">
        <v>20</v>
      </c>
      <c r="J416" s="24">
        <v>120</v>
      </c>
      <c r="K416" s="25">
        <v>3</v>
      </c>
      <c r="L416" s="3"/>
      <c r="N416" s="9"/>
      <c r="W416" s="7">
        <f t="shared" si="66"/>
        <v>0</v>
      </c>
    </row>
    <row r="417" spans="1:23" ht="45" outlineLevel="1" x14ac:dyDescent="0.25">
      <c r="A417" s="50"/>
      <c r="B417" s="65"/>
      <c r="C417" s="111"/>
      <c r="D417" s="51"/>
      <c r="E417" s="3"/>
      <c r="F417" s="107"/>
      <c r="G417" s="54"/>
      <c r="H417" s="22" t="s">
        <v>566</v>
      </c>
      <c r="I417" s="23" t="s">
        <v>20</v>
      </c>
      <c r="J417" s="24">
        <v>20</v>
      </c>
      <c r="K417" s="25">
        <v>0</v>
      </c>
      <c r="L417" s="3"/>
      <c r="N417" s="9"/>
      <c r="W417" s="7">
        <f t="shared" si="66"/>
        <v>0</v>
      </c>
    </row>
    <row r="418" spans="1:23" ht="45" outlineLevel="1" x14ac:dyDescent="0.25">
      <c r="A418" s="17"/>
      <c r="B418" s="66"/>
      <c r="C418" s="27"/>
      <c r="D418" s="18"/>
      <c r="E418" s="3"/>
      <c r="F418" s="15"/>
      <c r="G418" s="19"/>
      <c r="H418" s="22" t="s">
        <v>567</v>
      </c>
      <c r="I418" s="23" t="s">
        <v>20</v>
      </c>
      <c r="J418" s="24">
        <v>797</v>
      </c>
      <c r="K418" s="25">
        <v>649</v>
      </c>
      <c r="L418" s="3"/>
      <c r="N418" s="9"/>
      <c r="W418" s="7">
        <f t="shared" si="66"/>
        <v>0</v>
      </c>
    </row>
    <row r="419" spans="1:23" x14ac:dyDescent="0.25">
      <c r="A419" s="49" t="s">
        <v>149</v>
      </c>
      <c r="B419" s="64" t="s">
        <v>148</v>
      </c>
      <c r="C419" s="49" t="s">
        <v>84</v>
      </c>
      <c r="D419" s="1" t="s">
        <v>11</v>
      </c>
      <c r="E419" s="2">
        <f>E420+E424</f>
        <v>1138015719.6100001</v>
      </c>
      <c r="F419" s="2">
        <f>F420+F424</f>
        <v>894413971.92999995</v>
      </c>
      <c r="G419" s="52" t="s">
        <v>627</v>
      </c>
      <c r="H419" s="22"/>
      <c r="I419" s="4"/>
      <c r="J419" s="24"/>
      <c r="K419" s="25"/>
      <c r="L419" s="2">
        <f>L420+L424</f>
        <v>1138015719.6100001</v>
      </c>
      <c r="M419" s="7">
        <f t="shared" si="65"/>
        <v>78.594166716477091</v>
      </c>
      <c r="N419" s="9">
        <f t="shared" si="69"/>
        <v>78.594166716477091</v>
      </c>
      <c r="P419" s="9"/>
      <c r="W419" s="7">
        <f t="shared" si="66"/>
        <v>1138015719.6100001</v>
      </c>
    </row>
    <row r="420" spans="1:23" ht="45" customHeight="1" x14ac:dyDescent="0.25">
      <c r="A420" s="50"/>
      <c r="B420" s="65"/>
      <c r="C420" s="50"/>
      <c r="D420" s="1" t="s">
        <v>332</v>
      </c>
      <c r="E420" s="3">
        <f>E421+E422+E423</f>
        <v>1138015719.6100001</v>
      </c>
      <c r="F420" s="3">
        <f>F421+F422+F423</f>
        <v>894413971.92999995</v>
      </c>
      <c r="G420" s="53"/>
      <c r="H420" s="22"/>
      <c r="I420" s="4"/>
      <c r="J420" s="24"/>
      <c r="K420" s="25"/>
      <c r="L420" s="3">
        <f>L421+L422+L423</f>
        <v>1138015719.6100001</v>
      </c>
      <c r="M420" s="7">
        <f t="shared" si="65"/>
        <v>78.594166716477091</v>
      </c>
      <c r="N420" s="9">
        <f t="shared" si="69"/>
        <v>78.594166716477091</v>
      </c>
      <c r="W420" s="7">
        <f t="shared" si="66"/>
        <v>1138015719.6100001</v>
      </c>
    </row>
    <row r="421" spans="1:23" ht="17.25" customHeight="1" x14ac:dyDescent="0.25">
      <c r="A421" s="50"/>
      <c r="B421" s="65"/>
      <c r="C421" s="50"/>
      <c r="D421" s="1" t="s">
        <v>13</v>
      </c>
      <c r="E421" s="3">
        <f>E427+E433+E439+E445+E451+E457+E463+E475+E469</f>
        <v>1133829719.6100001</v>
      </c>
      <c r="F421" s="3">
        <f>F427+F433+F439+F445+F451+F457+F463+F475+F469</f>
        <v>891465377.39999998</v>
      </c>
      <c r="G421" s="53"/>
      <c r="H421" s="22"/>
      <c r="I421" s="4"/>
      <c r="J421" s="24"/>
      <c r="K421" s="25"/>
      <c r="L421" s="3">
        <f>L427+L433+L439+L445+L451+L457+L463+L475+L469</f>
        <v>1133829719.6100001</v>
      </c>
      <c r="M421" s="7">
        <f t="shared" si="65"/>
        <v>78.624273290934241</v>
      </c>
      <c r="N421" s="9">
        <f t="shared" si="69"/>
        <v>78.624273290934241</v>
      </c>
      <c r="W421" s="7">
        <f t="shared" si="66"/>
        <v>1133829719.6100001</v>
      </c>
    </row>
    <row r="422" spans="1:23" ht="30" x14ac:dyDescent="0.25">
      <c r="A422" s="50"/>
      <c r="B422" s="65"/>
      <c r="C422" s="50"/>
      <c r="D422" s="1" t="s">
        <v>14</v>
      </c>
      <c r="E422" s="3">
        <f t="shared" ref="E422:E423" si="70">E428+E434+E440+E446+E452+E458</f>
        <v>4186000</v>
      </c>
      <c r="F422" s="3">
        <f t="shared" ref="F422:F423" si="71">F428+F434+F440+F446+F452+F458</f>
        <v>2948594.53</v>
      </c>
      <c r="G422" s="53"/>
      <c r="H422" s="22"/>
      <c r="I422" s="23"/>
      <c r="J422" s="5"/>
      <c r="K422" s="25"/>
      <c r="L422" s="3">
        <f t="shared" ref="L422" si="72">L428+L434+L440+L446+L452+L458</f>
        <v>4186000</v>
      </c>
      <c r="M422" s="7">
        <f t="shared" si="65"/>
        <v>70.439429765886288</v>
      </c>
      <c r="N422" s="9">
        <f t="shared" si="69"/>
        <v>70.439429765886288</v>
      </c>
      <c r="W422" s="7">
        <f t="shared" si="66"/>
        <v>4186000</v>
      </c>
    </row>
    <row r="423" spans="1:23" ht="60" x14ac:dyDescent="0.25">
      <c r="A423" s="50"/>
      <c r="B423" s="65"/>
      <c r="C423" s="50"/>
      <c r="D423" s="1" t="s">
        <v>15</v>
      </c>
      <c r="E423" s="3">
        <f t="shared" si="70"/>
        <v>0</v>
      </c>
      <c r="F423" s="3">
        <f t="shared" si="71"/>
        <v>0</v>
      </c>
      <c r="G423" s="53"/>
      <c r="H423" s="22"/>
      <c r="I423" s="4"/>
      <c r="J423" s="24"/>
      <c r="K423" s="25"/>
      <c r="L423" s="3">
        <f t="shared" ref="L423" si="73">L429+L435+L441+L447+L453+L459</f>
        <v>0</v>
      </c>
      <c r="M423" s="7" t="e">
        <f t="shared" si="65"/>
        <v>#DIV/0!</v>
      </c>
      <c r="N423" s="9" t="e">
        <f t="shared" si="69"/>
        <v>#DIV/0!</v>
      </c>
      <c r="W423" s="7">
        <f t="shared" si="66"/>
        <v>0</v>
      </c>
    </row>
    <row r="424" spans="1:23" ht="30" x14ac:dyDescent="0.25">
      <c r="A424" s="51"/>
      <c r="B424" s="66"/>
      <c r="C424" s="51"/>
      <c r="D424" s="1" t="s">
        <v>16</v>
      </c>
      <c r="E424" s="3">
        <f>E430+E436+E442+E448+E454+E460</f>
        <v>0</v>
      </c>
      <c r="F424" s="3">
        <f>F430+F436+F442+F448+F454+F460</f>
        <v>0</v>
      </c>
      <c r="G424" s="54"/>
      <c r="H424" s="22"/>
      <c r="I424" s="4"/>
      <c r="J424" s="24"/>
      <c r="K424" s="25"/>
      <c r="L424" s="3">
        <f>L430+L436+L442+L448+L454+L460</f>
        <v>0</v>
      </c>
      <c r="M424" s="7" t="e">
        <f t="shared" si="65"/>
        <v>#DIV/0!</v>
      </c>
      <c r="N424" s="9" t="e">
        <f t="shared" si="69"/>
        <v>#DIV/0!</v>
      </c>
      <c r="W424" s="7">
        <f t="shared" si="66"/>
        <v>0</v>
      </c>
    </row>
    <row r="425" spans="1:23" x14ac:dyDescent="0.25">
      <c r="A425" s="49" t="s">
        <v>151</v>
      </c>
      <c r="B425" s="64" t="s">
        <v>150</v>
      </c>
      <c r="C425" s="49" t="s">
        <v>10</v>
      </c>
      <c r="D425" s="1" t="s">
        <v>11</v>
      </c>
      <c r="E425" s="2">
        <f>E426+E430</f>
        <v>1980630</v>
      </c>
      <c r="F425" s="2">
        <f>F426+F430</f>
        <v>717352.9</v>
      </c>
      <c r="G425" s="52" t="s">
        <v>688</v>
      </c>
      <c r="H425" s="67" t="s">
        <v>152</v>
      </c>
      <c r="I425" s="58" t="s">
        <v>20</v>
      </c>
      <c r="J425" s="61">
        <v>675</v>
      </c>
      <c r="K425" s="46">
        <v>338</v>
      </c>
      <c r="L425" s="2">
        <f>L426+L430</f>
        <v>1980630</v>
      </c>
      <c r="M425" s="7">
        <f t="shared" si="65"/>
        <v>36.218420401589398</v>
      </c>
      <c r="N425" s="9">
        <f t="shared" si="69"/>
        <v>36.218420401589398</v>
      </c>
      <c r="W425" s="7">
        <f t="shared" si="66"/>
        <v>1980630</v>
      </c>
    </row>
    <row r="426" spans="1:23" ht="47.25" customHeight="1" x14ac:dyDescent="0.25">
      <c r="A426" s="50"/>
      <c r="B426" s="65"/>
      <c r="C426" s="50"/>
      <c r="D426" s="1" t="s">
        <v>332</v>
      </c>
      <c r="E426" s="3">
        <f>E427+E428+E429</f>
        <v>1980630</v>
      </c>
      <c r="F426" s="3">
        <f>F427+F428+F429</f>
        <v>717352.9</v>
      </c>
      <c r="G426" s="53"/>
      <c r="H426" s="68"/>
      <c r="I426" s="59"/>
      <c r="J426" s="62"/>
      <c r="K426" s="47"/>
      <c r="L426" s="3">
        <f>L427+L428+L429</f>
        <v>1980630</v>
      </c>
      <c r="M426" s="7">
        <f t="shared" si="65"/>
        <v>36.218420401589398</v>
      </c>
      <c r="N426" s="9">
        <f t="shared" si="69"/>
        <v>36.218420401589398</v>
      </c>
      <c r="W426" s="7">
        <f t="shared" si="66"/>
        <v>1980630</v>
      </c>
    </row>
    <row r="427" spans="1:23" ht="30.75" customHeight="1" x14ac:dyDescent="0.25">
      <c r="A427" s="50"/>
      <c r="B427" s="65"/>
      <c r="C427" s="50"/>
      <c r="D427" s="1" t="s">
        <v>13</v>
      </c>
      <c r="E427" s="3">
        <v>1980630</v>
      </c>
      <c r="F427" s="3">
        <v>717352.9</v>
      </c>
      <c r="G427" s="53"/>
      <c r="H427" s="68"/>
      <c r="I427" s="59"/>
      <c r="J427" s="62"/>
      <c r="K427" s="47"/>
      <c r="L427" s="3">
        <v>1980630</v>
      </c>
      <c r="M427" s="7">
        <f t="shared" si="65"/>
        <v>36.218420401589398</v>
      </c>
      <c r="N427" s="9">
        <f t="shared" si="69"/>
        <v>36.218420401589398</v>
      </c>
      <c r="W427" s="7">
        <f t="shared" si="66"/>
        <v>1980630</v>
      </c>
    </row>
    <row r="428" spans="1:23" ht="30" x14ac:dyDescent="0.25">
      <c r="A428" s="50"/>
      <c r="B428" s="65"/>
      <c r="C428" s="50"/>
      <c r="D428" s="1" t="s">
        <v>14</v>
      </c>
      <c r="E428" s="3">
        <v>0</v>
      </c>
      <c r="F428" s="3">
        <v>0</v>
      </c>
      <c r="G428" s="53"/>
      <c r="H428" s="69"/>
      <c r="I428" s="60"/>
      <c r="J428" s="63"/>
      <c r="K428" s="48"/>
      <c r="L428" s="3">
        <v>0</v>
      </c>
      <c r="M428" s="7" t="e">
        <f t="shared" si="65"/>
        <v>#DIV/0!</v>
      </c>
      <c r="N428" s="9" t="e">
        <f t="shared" si="69"/>
        <v>#DIV/0!</v>
      </c>
      <c r="W428" s="7">
        <f t="shared" si="66"/>
        <v>0</v>
      </c>
    </row>
    <row r="429" spans="1:23" ht="61.5" customHeight="1" x14ac:dyDescent="0.25">
      <c r="A429" s="50"/>
      <c r="B429" s="65"/>
      <c r="C429" s="50"/>
      <c r="D429" s="1" t="s">
        <v>15</v>
      </c>
      <c r="E429" s="3">
        <v>0</v>
      </c>
      <c r="F429" s="3">
        <v>0</v>
      </c>
      <c r="G429" s="53"/>
      <c r="H429" s="22"/>
      <c r="I429" s="4"/>
      <c r="J429" s="24"/>
      <c r="K429" s="25"/>
      <c r="L429" s="3">
        <v>0</v>
      </c>
      <c r="M429" s="7" t="e">
        <f t="shared" si="65"/>
        <v>#DIV/0!</v>
      </c>
      <c r="N429" s="9" t="e">
        <f t="shared" si="69"/>
        <v>#DIV/0!</v>
      </c>
      <c r="W429" s="7">
        <f t="shared" si="66"/>
        <v>0</v>
      </c>
    </row>
    <row r="430" spans="1:23" ht="30.75" customHeight="1" x14ac:dyDescent="0.25">
      <c r="A430" s="51"/>
      <c r="B430" s="66"/>
      <c r="C430" s="51"/>
      <c r="D430" s="1" t="s">
        <v>16</v>
      </c>
      <c r="E430" s="3">
        <v>0</v>
      </c>
      <c r="F430" s="3">
        <v>0</v>
      </c>
      <c r="G430" s="54"/>
      <c r="H430" s="22"/>
      <c r="I430" s="4"/>
      <c r="J430" s="24"/>
      <c r="K430" s="25"/>
      <c r="L430" s="3">
        <v>0</v>
      </c>
      <c r="M430" s="7" t="e">
        <f t="shared" si="65"/>
        <v>#DIV/0!</v>
      </c>
      <c r="N430" s="9" t="e">
        <f t="shared" si="69"/>
        <v>#DIV/0!</v>
      </c>
      <c r="W430" s="7">
        <f t="shared" si="66"/>
        <v>0</v>
      </c>
    </row>
    <row r="431" spans="1:23" ht="30.75" customHeight="1" x14ac:dyDescent="0.25">
      <c r="A431" s="49" t="s">
        <v>153</v>
      </c>
      <c r="B431" s="64" t="s">
        <v>154</v>
      </c>
      <c r="C431" s="49" t="s">
        <v>10</v>
      </c>
      <c r="D431" s="1" t="s">
        <v>11</v>
      </c>
      <c r="E431" s="2">
        <f>E432+E436</f>
        <v>849482825.89999998</v>
      </c>
      <c r="F431" s="2">
        <f>F432+F436</f>
        <v>661274220.39999998</v>
      </c>
      <c r="G431" s="52" t="s">
        <v>689</v>
      </c>
      <c r="H431" s="55" t="s">
        <v>400</v>
      </c>
      <c r="I431" s="58" t="s">
        <v>20</v>
      </c>
      <c r="J431" s="82">
        <v>40000</v>
      </c>
      <c r="K431" s="85">
        <v>38787</v>
      </c>
      <c r="L431" s="2">
        <f>L432+L436</f>
        <v>849482825.89999998</v>
      </c>
      <c r="M431" s="7">
        <f t="shared" si="65"/>
        <v>77.844330719623557</v>
      </c>
      <c r="N431" s="9">
        <f t="shared" si="69"/>
        <v>77.844330719623557</v>
      </c>
      <c r="W431" s="7">
        <f t="shared" si="66"/>
        <v>849482825.89999998</v>
      </c>
    </row>
    <row r="432" spans="1:23" ht="78" customHeight="1" x14ac:dyDescent="0.25">
      <c r="A432" s="50"/>
      <c r="B432" s="65"/>
      <c r="C432" s="50"/>
      <c r="D432" s="1" t="s">
        <v>332</v>
      </c>
      <c r="E432" s="3">
        <f>E433+E434+E435</f>
        <v>849482825.89999998</v>
      </c>
      <c r="F432" s="3">
        <f>F433+F434+F435</f>
        <v>661274220.39999998</v>
      </c>
      <c r="G432" s="53"/>
      <c r="H432" s="56"/>
      <c r="I432" s="59"/>
      <c r="J432" s="82"/>
      <c r="K432" s="85"/>
      <c r="L432" s="3">
        <f>L433+L434+L435</f>
        <v>849482825.89999998</v>
      </c>
      <c r="M432" s="7">
        <f t="shared" si="65"/>
        <v>77.844330719623557</v>
      </c>
      <c r="N432" s="9">
        <f t="shared" si="69"/>
        <v>77.844330719623557</v>
      </c>
      <c r="W432" s="7">
        <f t="shared" si="66"/>
        <v>849482825.89999998</v>
      </c>
    </row>
    <row r="433" spans="1:23" ht="58.5" customHeight="1" x14ac:dyDescent="0.25">
      <c r="A433" s="50"/>
      <c r="B433" s="65"/>
      <c r="C433" s="50"/>
      <c r="D433" s="1" t="s">
        <v>13</v>
      </c>
      <c r="E433" s="3">
        <v>849482825.89999998</v>
      </c>
      <c r="F433" s="3">
        <v>661274220.39999998</v>
      </c>
      <c r="G433" s="53"/>
      <c r="H433" s="55" t="s">
        <v>401</v>
      </c>
      <c r="I433" s="58" t="s">
        <v>187</v>
      </c>
      <c r="J433" s="61">
        <v>31500</v>
      </c>
      <c r="K433" s="46">
        <v>30556</v>
      </c>
      <c r="L433" s="3">
        <v>849482825.89999998</v>
      </c>
      <c r="M433" s="7">
        <f t="shared" si="65"/>
        <v>77.844330719623557</v>
      </c>
      <c r="N433" s="9">
        <f t="shared" si="69"/>
        <v>77.844330719623557</v>
      </c>
      <c r="W433" s="7">
        <f t="shared" si="66"/>
        <v>849482825.89999998</v>
      </c>
    </row>
    <row r="434" spans="1:23" ht="46.5" customHeight="1" x14ac:dyDescent="0.25">
      <c r="A434" s="50"/>
      <c r="B434" s="65"/>
      <c r="C434" s="50"/>
      <c r="D434" s="1" t="s">
        <v>14</v>
      </c>
      <c r="E434" s="3">
        <v>0</v>
      </c>
      <c r="F434" s="3">
        <v>0</v>
      </c>
      <c r="G434" s="53"/>
      <c r="H434" s="57"/>
      <c r="I434" s="60"/>
      <c r="J434" s="63"/>
      <c r="K434" s="48"/>
      <c r="L434" s="3">
        <v>0</v>
      </c>
      <c r="M434" s="7" t="e">
        <f t="shared" si="65"/>
        <v>#DIV/0!</v>
      </c>
      <c r="N434" s="9" t="e">
        <f t="shared" si="69"/>
        <v>#DIV/0!</v>
      </c>
      <c r="W434" s="7">
        <f t="shared" si="66"/>
        <v>0</v>
      </c>
    </row>
    <row r="435" spans="1:23" ht="77.25" customHeight="1" x14ac:dyDescent="0.25">
      <c r="A435" s="50"/>
      <c r="B435" s="65"/>
      <c r="C435" s="50"/>
      <c r="D435" s="1" t="s">
        <v>15</v>
      </c>
      <c r="E435" s="3">
        <v>0</v>
      </c>
      <c r="F435" s="3">
        <v>0</v>
      </c>
      <c r="G435" s="53"/>
      <c r="H435" s="22"/>
      <c r="I435" s="4"/>
      <c r="J435" s="24"/>
      <c r="K435" s="25"/>
      <c r="L435" s="3">
        <v>0</v>
      </c>
      <c r="M435" s="7" t="e">
        <f t="shared" si="65"/>
        <v>#DIV/0!</v>
      </c>
      <c r="N435" s="9" t="e">
        <f t="shared" si="69"/>
        <v>#DIV/0!</v>
      </c>
      <c r="W435" s="7">
        <f t="shared" si="66"/>
        <v>0</v>
      </c>
    </row>
    <row r="436" spans="1:23" ht="35.25" customHeight="1" x14ac:dyDescent="0.25">
      <c r="A436" s="51"/>
      <c r="B436" s="66"/>
      <c r="C436" s="51"/>
      <c r="D436" s="1" t="s">
        <v>16</v>
      </c>
      <c r="E436" s="3">
        <v>0</v>
      </c>
      <c r="F436" s="3">
        <v>0</v>
      </c>
      <c r="G436" s="54"/>
      <c r="H436" s="22"/>
      <c r="I436" s="4"/>
      <c r="J436" s="24"/>
      <c r="K436" s="25"/>
      <c r="L436" s="3">
        <v>0</v>
      </c>
      <c r="M436" s="7" t="e">
        <f t="shared" si="65"/>
        <v>#DIV/0!</v>
      </c>
      <c r="N436" s="9" t="e">
        <f t="shared" si="69"/>
        <v>#DIV/0!</v>
      </c>
      <c r="W436" s="7">
        <f t="shared" si="66"/>
        <v>0</v>
      </c>
    </row>
    <row r="437" spans="1:23" x14ac:dyDescent="0.25">
      <c r="A437" s="49" t="s">
        <v>155</v>
      </c>
      <c r="B437" s="64" t="s">
        <v>156</v>
      </c>
      <c r="C437" s="49" t="s">
        <v>10</v>
      </c>
      <c r="D437" s="1" t="s">
        <v>11</v>
      </c>
      <c r="E437" s="2">
        <f>E438+E442</f>
        <v>100000</v>
      </c>
      <c r="F437" s="2">
        <f>F438+F442</f>
        <v>0</v>
      </c>
      <c r="G437" s="52" t="s">
        <v>305</v>
      </c>
      <c r="H437" s="67" t="s">
        <v>157</v>
      </c>
      <c r="I437" s="58" t="s">
        <v>20</v>
      </c>
      <c r="J437" s="61">
        <v>1</v>
      </c>
      <c r="K437" s="46">
        <v>0</v>
      </c>
      <c r="L437" s="2">
        <f>L438+L442</f>
        <v>100000</v>
      </c>
      <c r="M437" s="7">
        <f t="shared" si="65"/>
        <v>0</v>
      </c>
      <c r="N437" s="9">
        <f t="shared" si="69"/>
        <v>0</v>
      </c>
      <c r="W437" s="7">
        <f t="shared" si="66"/>
        <v>100000</v>
      </c>
    </row>
    <row r="438" spans="1:23" ht="61.5" customHeight="1" x14ac:dyDescent="0.25">
      <c r="A438" s="50"/>
      <c r="B438" s="65"/>
      <c r="C438" s="50"/>
      <c r="D438" s="1" t="s">
        <v>332</v>
      </c>
      <c r="E438" s="3">
        <f>E439+E440+E441</f>
        <v>100000</v>
      </c>
      <c r="F438" s="3">
        <f>F439+F440+F441</f>
        <v>0</v>
      </c>
      <c r="G438" s="53"/>
      <c r="H438" s="68"/>
      <c r="I438" s="59"/>
      <c r="J438" s="62"/>
      <c r="K438" s="47"/>
      <c r="L438" s="3">
        <f>L439+L440+L441</f>
        <v>100000</v>
      </c>
      <c r="M438" s="7">
        <f t="shared" si="65"/>
        <v>0</v>
      </c>
      <c r="N438" s="9">
        <f t="shared" si="69"/>
        <v>0</v>
      </c>
      <c r="W438" s="7">
        <f t="shared" si="66"/>
        <v>100000</v>
      </c>
    </row>
    <row r="439" spans="1:23" ht="31.5" customHeight="1" x14ac:dyDescent="0.25">
      <c r="A439" s="50"/>
      <c r="B439" s="65"/>
      <c r="C439" s="50"/>
      <c r="D439" s="1" t="s">
        <v>13</v>
      </c>
      <c r="E439" s="3">
        <v>100000</v>
      </c>
      <c r="F439" s="3">
        <v>0</v>
      </c>
      <c r="G439" s="53"/>
      <c r="H439" s="68"/>
      <c r="I439" s="59"/>
      <c r="J439" s="62"/>
      <c r="K439" s="47"/>
      <c r="L439" s="3">
        <v>100000</v>
      </c>
      <c r="M439" s="7">
        <f t="shared" si="65"/>
        <v>0</v>
      </c>
      <c r="N439" s="9">
        <f t="shared" si="69"/>
        <v>0</v>
      </c>
      <c r="W439" s="7">
        <f t="shared" si="66"/>
        <v>100000</v>
      </c>
    </row>
    <row r="440" spans="1:23" ht="36" customHeight="1" x14ac:dyDescent="0.25">
      <c r="A440" s="50"/>
      <c r="B440" s="65"/>
      <c r="C440" s="50"/>
      <c r="D440" s="1" t="s">
        <v>14</v>
      </c>
      <c r="E440" s="3">
        <v>0</v>
      </c>
      <c r="F440" s="3">
        <v>0</v>
      </c>
      <c r="G440" s="53"/>
      <c r="H440" s="69"/>
      <c r="I440" s="60"/>
      <c r="J440" s="63"/>
      <c r="K440" s="48"/>
      <c r="L440" s="3">
        <v>0</v>
      </c>
      <c r="M440" s="7" t="e">
        <f t="shared" si="65"/>
        <v>#DIV/0!</v>
      </c>
      <c r="N440" s="9" t="e">
        <f t="shared" si="69"/>
        <v>#DIV/0!</v>
      </c>
      <c r="W440" s="7">
        <f t="shared" si="66"/>
        <v>0</v>
      </c>
    </row>
    <row r="441" spans="1:23" ht="97.5" customHeight="1" x14ac:dyDescent="0.25">
      <c r="A441" s="50"/>
      <c r="B441" s="65"/>
      <c r="C441" s="50"/>
      <c r="D441" s="1" t="s">
        <v>15</v>
      </c>
      <c r="E441" s="3">
        <v>0</v>
      </c>
      <c r="F441" s="3">
        <v>0</v>
      </c>
      <c r="G441" s="53"/>
      <c r="H441" s="22"/>
      <c r="I441" s="4"/>
      <c r="J441" s="24"/>
      <c r="K441" s="25"/>
      <c r="L441" s="3">
        <v>0</v>
      </c>
      <c r="M441" s="7" t="e">
        <f t="shared" si="65"/>
        <v>#DIV/0!</v>
      </c>
      <c r="N441" s="9" t="e">
        <f t="shared" si="69"/>
        <v>#DIV/0!</v>
      </c>
      <c r="W441" s="7">
        <f t="shared" si="66"/>
        <v>0</v>
      </c>
    </row>
    <row r="442" spans="1:23" ht="63.75" customHeight="1" x14ac:dyDescent="0.25">
      <c r="A442" s="51"/>
      <c r="B442" s="66"/>
      <c r="C442" s="51"/>
      <c r="D442" s="1" t="s">
        <v>16</v>
      </c>
      <c r="E442" s="3">
        <v>0</v>
      </c>
      <c r="F442" s="3">
        <v>0</v>
      </c>
      <c r="G442" s="54"/>
      <c r="H442" s="22"/>
      <c r="I442" s="4"/>
      <c r="J442" s="24"/>
      <c r="K442" s="25"/>
      <c r="L442" s="3">
        <v>0</v>
      </c>
      <c r="M442" s="7" t="e">
        <f t="shared" si="65"/>
        <v>#DIV/0!</v>
      </c>
      <c r="N442" s="9" t="e">
        <f t="shared" si="69"/>
        <v>#DIV/0!</v>
      </c>
      <c r="W442" s="7">
        <f t="shared" si="66"/>
        <v>0</v>
      </c>
    </row>
    <row r="443" spans="1:23" ht="15" customHeight="1" x14ac:dyDescent="0.25">
      <c r="A443" s="49" t="s">
        <v>158</v>
      </c>
      <c r="B443" s="64" t="s">
        <v>159</v>
      </c>
      <c r="C443" s="49" t="s">
        <v>83</v>
      </c>
      <c r="D443" s="1" t="s">
        <v>11</v>
      </c>
      <c r="E443" s="2">
        <f>E444+E448</f>
        <v>36424886.82</v>
      </c>
      <c r="F443" s="2">
        <f>F444+F448</f>
        <v>10942985.449999999</v>
      </c>
      <c r="G443" s="52" t="s">
        <v>626</v>
      </c>
      <c r="H443" s="67" t="s">
        <v>333</v>
      </c>
      <c r="I443" s="58" t="s">
        <v>78</v>
      </c>
      <c r="J443" s="61" t="s">
        <v>533</v>
      </c>
      <c r="K443" s="46">
        <v>1710.38</v>
      </c>
      <c r="L443" s="2">
        <f>L444+L448</f>
        <v>36424886.82</v>
      </c>
      <c r="M443" s="7">
        <f t="shared" si="65"/>
        <v>30.042606594981862</v>
      </c>
      <c r="N443" s="9">
        <f t="shared" si="69"/>
        <v>30.042606594981862</v>
      </c>
      <c r="W443" s="7">
        <f t="shared" si="66"/>
        <v>36424886.82</v>
      </c>
    </row>
    <row r="444" spans="1:23" ht="47.25" customHeight="1" x14ac:dyDescent="0.25">
      <c r="A444" s="50"/>
      <c r="B444" s="65"/>
      <c r="C444" s="50"/>
      <c r="D444" s="1" t="s">
        <v>332</v>
      </c>
      <c r="E444" s="3">
        <f>E445+E446+E447</f>
        <v>36424886.82</v>
      </c>
      <c r="F444" s="3">
        <f>F445+F446+F447</f>
        <v>10942985.449999999</v>
      </c>
      <c r="G444" s="53"/>
      <c r="H444" s="68"/>
      <c r="I444" s="59"/>
      <c r="J444" s="62"/>
      <c r="K444" s="47"/>
      <c r="L444" s="3">
        <f>L445+L446+L447</f>
        <v>36424886.82</v>
      </c>
      <c r="M444" s="7">
        <f t="shared" si="65"/>
        <v>30.042606594981862</v>
      </c>
      <c r="N444" s="9">
        <f t="shared" si="69"/>
        <v>30.042606594981862</v>
      </c>
      <c r="W444" s="7">
        <f t="shared" si="66"/>
        <v>36424886.82</v>
      </c>
    </row>
    <row r="445" spans="1:23" ht="15.75" customHeight="1" x14ac:dyDescent="0.25">
      <c r="A445" s="50"/>
      <c r="B445" s="65"/>
      <c r="C445" s="50"/>
      <c r="D445" s="1" t="s">
        <v>13</v>
      </c>
      <c r="E445" s="3">
        <v>36424886.82</v>
      </c>
      <c r="F445" s="3">
        <v>10942985.449999999</v>
      </c>
      <c r="G445" s="53"/>
      <c r="H445" s="69"/>
      <c r="I445" s="60"/>
      <c r="J445" s="63"/>
      <c r="K445" s="48"/>
      <c r="L445" s="3">
        <v>36424886.82</v>
      </c>
      <c r="M445" s="7">
        <f t="shared" si="65"/>
        <v>30.042606594981862</v>
      </c>
      <c r="N445" s="9">
        <f t="shared" si="69"/>
        <v>30.042606594981862</v>
      </c>
      <c r="W445" s="7">
        <f t="shared" si="66"/>
        <v>36424886.82</v>
      </c>
    </row>
    <row r="446" spans="1:23" ht="30" x14ac:dyDescent="0.25">
      <c r="A446" s="50"/>
      <c r="B446" s="65"/>
      <c r="C446" s="50"/>
      <c r="D446" s="1" t="s">
        <v>14</v>
      </c>
      <c r="E446" s="3">
        <v>0</v>
      </c>
      <c r="F446" s="3">
        <v>0</v>
      </c>
      <c r="G446" s="53"/>
      <c r="H446" s="4"/>
      <c r="I446" s="4"/>
      <c r="J446" s="4"/>
      <c r="K446" s="25"/>
      <c r="L446" s="3">
        <v>0</v>
      </c>
      <c r="M446" s="7" t="e">
        <f t="shared" si="65"/>
        <v>#DIV/0!</v>
      </c>
      <c r="N446" s="9" t="e">
        <f t="shared" si="69"/>
        <v>#DIV/0!</v>
      </c>
      <c r="W446" s="7">
        <f t="shared" si="66"/>
        <v>0</v>
      </c>
    </row>
    <row r="447" spans="1:23" ht="60" x14ac:dyDescent="0.25">
      <c r="A447" s="50"/>
      <c r="B447" s="65"/>
      <c r="C447" s="50"/>
      <c r="D447" s="1" t="s">
        <v>15</v>
      </c>
      <c r="E447" s="3">
        <v>0</v>
      </c>
      <c r="F447" s="3">
        <v>0</v>
      </c>
      <c r="G447" s="53"/>
      <c r="H447" s="22"/>
      <c r="I447" s="4"/>
      <c r="J447" s="24"/>
      <c r="K447" s="25"/>
      <c r="L447" s="3">
        <v>0</v>
      </c>
      <c r="M447" s="7" t="e">
        <f t="shared" si="65"/>
        <v>#DIV/0!</v>
      </c>
      <c r="N447" s="9" t="e">
        <f t="shared" si="69"/>
        <v>#DIV/0!</v>
      </c>
      <c r="W447" s="7">
        <f t="shared" si="66"/>
        <v>0</v>
      </c>
    </row>
    <row r="448" spans="1:23" ht="30" x14ac:dyDescent="0.25">
      <c r="A448" s="51"/>
      <c r="B448" s="66"/>
      <c r="C448" s="51"/>
      <c r="D448" s="1" t="s">
        <v>16</v>
      </c>
      <c r="E448" s="3">
        <v>0</v>
      </c>
      <c r="F448" s="3">
        <v>0</v>
      </c>
      <c r="G448" s="54"/>
      <c r="H448" s="22"/>
      <c r="I448" s="4"/>
      <c r="J448" s="24"/>
      <c r="K448" s="25"/>
      <c r="L448" s="3">
        <v>0</v>
      </c>
      <c r="M448" s="7" t="e">
        <f t="shared" si="65"/>
        <v>#DIV/0!</v>
      </c>
      <c r="N448" s="9" t="e">
        <f t="shared" si="69"/>
        <v>#DIV/0!</v>
      </c>
      <c r="W448" s="7">
        <f t="shared" si="66"/>
        <v>0</v>
      </c>
    </row>
    <row r="449" spans="1:23" x14ac:dyDescent="0.25">
      <c r="A449" s="49" t="s">
        <v>335</v>
      </c>
      <c r="B449" s="64" t="s">
        <v>493</v>
      </c>
      <c r="C449" s="49" t="s">
        <v>10</v>
      </c>
      <c r="D449" s="1" t="s">
        <v>11</v>
      </c>
      <c r="E449" s="2">
        <f>E450+E454</f>
        <v>13212630</v>
      </c>
      <c r="F449" s="2">
        <f>F450+F454</f>
        <v>9168382.1799999997</v>
      </c>
      <c r="G449" s="52" t="s">
        <v>650</v>
      </c>
      <c r="H449" s="67" t="s">
        <v>369</v>
      </c>
      <c r="I449" s="58" t="s">
        <v>20</v>
      </c>
      <c r="J449" s="61" t="s">
        <v>532</v>
      </c>
      <c r="K449" s="46">
        <v>9652</v>
      </c>
      <c r="L449" s="2">
        <f>L450+L454</f>
        <v>13212630</v>
      </c>
      <c r="M449" s="7">
        <f t="shared" si="65"/>
        <v>69.391046142970779</v>
      </c>
      <c r="N449" s="9">
        <f t="shared" si="69"/>
        <v>69.391046142970779</v>
      </c>
      <c r="W449" s="7">
        <f t="shared" si="66"/>
        <v>13212630</v>
      </c>
    </row>
    <row r="450" spans="1:23" ht="47.25" customHeight="1" x14ac:dyDescent="0.25">
      <c r="A450" s="50"/>
      <c r="B450" s="65"/>
      <c r="C450" s="50"/>
      <c r="D450" s="1" t="s">
        <v>332</v>
      </c>
      <c r="E450" s="3">
        <f>E451+E452+E453</f>
        <v>13212630</v>
      </c>
      <c r="F450" s="3">
        <f>F451+F452+F453</f>
        <v>9168382.1799999997</v>
      </c>
      <c r="G450" s="53"/>
      <c r="H450" s="68"/>
      <c r="I450" s="59"/>
      <c r="J450" s="62"/>
      <c r="K450" s="47"/>
      <c r="L450" s="3">
        <f>L451+L452+L453</f>
        <v>13212630</v>
      </c>
      <c r="M450" s="7">
        <f t="shared" si="65"/>
        <v>69.391046142970779</v>
      </c>
      <c r="N450" s="9">
        <f t="shared" si="69"/>
        <v>69.391046142970779</v>
      </c>
      <c r="W450" s="7">
        <f t="shared" si="66"/>
        <v>13212630</v>
      </c>
    </row>
    <row r="451" spans="1:23" ht="30" customHeight="1" x14ac:dyDescent="0.25">
      <c r="A451" s="50"/>
      <c r="B451" s="65"/>
      <c r="C451" s="50"/>
      <c r="D451" s="1" t="s">
        <v>13</v>
      </c>
      <c r="E451" s="3">
        <v>9026630</v>
      </c>
      <c r="F451" s="3">
        <v>6219787.6500000004</v>
      </c>
      <c r="G451" s="53"/>
      <c r="H451" s="69"/>
      <c r="I451" s="60"/>
      <c r="J451" s="63"/>
      <c r="K451" s="48"/>
      <c r="L451" s="3">
        <v>9026630</v>
      </c>
      <c r="M451" s="7">
        <f t="shared" si="65"/>
        <v>68.904869812986689</v>
      </c>
      <c r="N451" s="9">
        <f t="shared" si="69"/>
        <v>68.904869812986689</v>
      </c>
      <c r="P451" s="10"/>
      <c r="W451" s="7">
        <f t="shared" si="66"/>
        <v>9026630</v>
      </c>
    </row>
    <row r="452" spans="1:23" ht="30" customHeight="1" x14ac:dyDescent="0.25">
      <c r="A452" s="50"/>
      <c r="B452" s="65"/>
      <c r="C452" s="50"/>
      <c r="D452" s="1" t="s">
        <v>14</v>
      </c>
      <c r="E452" s="3">
        <v>4186000</v>
      </c>
      <c r="F452" s="38">
        <v>2948594.53</v>
      </c>
      <c r="G452" s="53"/>
      <c r="H452" s="22"/>
      <c r="I452" s="4"/>
      <c r="J452" s="24"/>
      <c r="K452" s="25"/>
      <c r="L452" s="3">
        <v>4186000</v>
      </c>
      <c r="M452" s="7">
        <f t="shared" si="65"/>
        <v>70.439429765886288</v>
      </c>
      <c r="N452" s="9">
        <f t="shared" si="69"/>
        <v>70.439429765886288</v>
      </c>
      <c r="P452" s="7"/>
      <c r="W452" s="7">
        <f t="shared" si="66"/>
        <v>4186000</v>
      </c>
    </row>
    <row r="453" spans="1:23" ht="30" customHeight="1" x14ac:dyDescent="0.25">
      <c r="A453" s="50"/>
      <c r="B453" s="65"/>
      <c r="C453" s="50"/>
      <c r="D453" s="1" t="s">
        <v>15</v>
      </c>
      <c r="E453" s="3">
        <v>0</v>
      </c>
      <c r="F453" s="3">
        <v>0</v>
      </c>
      <c r="G453" s="53"/>
      <c r="H453" s="22"/>
      <c r="I453" s="4"/>
      <c r="J453" s="24"/>
      <c r="K453" s="25"/>
      <c r="L453" s="3">
        <v>0</v>
      </c>
      <c r="M453" s="7" t="e">
        <f t="shared" si="65"/>
        <v>#DIV/0!</v>
      </c>
      <c r="N453" s="9" t="e">
        <f t="shared" si="69"/>
        <v>#DIV/0!</v>
      </c>
      <c r="W453" s="7">
        <f t="shared" si="66"/>
        <v>0</v>
      </c>
    </row>
    <row r="454" spans="1:23" ht="45" customHeight="1" x14ac:dyDescent="0.25">
      <c r="A454" s="51"/>
      <c r="B454" s="66"/>
      <c r="C454" s="51"/>
      <c r="D454" s="1" t="s">
        <v>16</v>
      </c>
      <c r="E454" s="3">
        <v>0</v>
      </c>
      <c r="F454" s="3">
        <v>0</v>
      </c>
      <c r="G454" s="54"/>
      <c r="H454" s="22"/>
      <c r="I454" s="4"/>
      <c r="J454" s="24"/>
      <c r="K454" s="25"/>
      <c r="L454" s="3">
        <v>0</v>
      </c>
      <c r="M454" s="7" t="e">
        <f t="shared" si="65"/>
        <v>#DIV/0!</v>
      </c>
      <c r="N454" s="9" t="e">
        <f t="shared" si="69"/>
        <v>#DIV/0!</v>
      </c>
      <c r="W454" s="7">
        <f t="shared" si="66"/>
        <v>0</v>
      </c>
    </row>
    <row r="455" spans="1:23" ht="83.25" customHeight="1" x14ac:dyDescent="0.25">
      <c r="A455" s="49" t="s">
        <v>479</v>
      </c>
      <c r="B455" s="64" t="s">
        <v>504</v>
      </c>
      <c r="C455" s="49" t="s">
        <v>10</v>
      </c>
      <c r="D455" s="1" t="s">
        <v>11</v>
      </c>
      <c r="E455" s="2">
        <f>E456+E460</f>
        <v>300000</v>
      </c>
      <c r="F455" s="2">
        <f>F456+F460</f>
        <v>0</v>
      </c>
      <c r="G455" s="52" t="s">
        <v>305</v>
      </c>
      <c r="H455" s="67" t="s">
        <v>690</v>
      </c>
      <c r="I455" s="58" t="s">
        <v>20</v>
      </c>
      <c r="J455" s="76">
        <v>3</v>
      </c>
      <c r="K455" s="79">
        <v>0</v>
      </c>
      <c r="L455" s="2">
        <f>L456+L460</f>
        <v>300000</v>
      </c>
      <c r="M455" s="7">
        <f t="shared" ref="M455:M476" si="74">F455/E455*100</f>
        <v>0</v>
      </c>
      <c r="N455" s="9">
        <f t="shared" ref="N455:N476" si="75">F455/L455*100</f>
        <v>0</v>
      </c>
      <c r="W455" s="7">
        <f t="shared" ref="W455:W518" si="76">L455-X455</f>
        <v>300000</v>
      </c>
    </row>
    <row r="456" spans="1:23" ht="60" x14ac:dyDescent="0.25">
      <c r="A456" s="50"/>
      <c r="B456" s="65"/>
      <c r="C456" s="50"/>
      <c r="D456" s="1" t="s">
        <v>332</v>
      </c>
      <c r="E456" s="3">
        <f>E457+E458+E459</f>
        <v>300000</v>
      </c>
      <c r="F456" s="3">
        <f>F457+F458+F459</f>
        <v>0</v>
      </c>
      <c r="G456" s="53"/>
      <c r="H456" s="68"/>
      <c r="I456" s="59"/>
      <c r="J456" s="77"/>
      <c r="K456" s="80"/>
      <c r="L456" s="3">
        <f>L457+L458+L459</f>
        <v>300000</v>
      </c>
      <c r="M456" s="7">
        <f t="shared" si="74"/>
        <v>0</v>
      </c>
      <c r="N456" s="9">
        <f t="shared" si="75"/>
        <v>0</v>
      </c>
      <c r="W456" s="7">
        <f t="shared" si="76"/>
        <v>300000</v>
      </c>
    </row>
    <row r="457" spans="1:23" ht="30" x14ac:dyDescent="0.25">
      <c r="A457" s="50"/>
      <c r="B457" s="65"/>
      <c r="C457" s="50"/>
      <c r="D457" s="1" t="s">
        <v>13</v>
      </c>
      <c r="E457" s="3">
        <v>300000</v>
      </c>
      <c r="F457" s="3">
        <v>0</v>
      </c>
      <c r="G457" s="53"/>
      <c r="H457" s="69"/>
      <c r="I457" s="60"/>
      <c r="J457" s="78"/>
      <c r="K457" s="81"/>
      <c r="L457" s="3">
        <v>300000</v>
      </c>
      <c r="M457" s="7">
        <f t="shared" si="74"/>
        <v>0</v>
      </c>
      <c r="N457" s="9">
        <f t="shared" si="75"/>
        <v>0</v>
      </c>
      <c r="W457" s="7">
        <f t="shared" si="76"/>
        <v>300000</v>
      </c>
    </row>
    <row r="458" spans="1:23" ht="30" x14ac:dyDescent="0.25">
      <c r="A458" s="50"/>
      <c r="B458" s="65"/>
      <c r="C458" s="50"/>
      <c r="D458" s="1" t="s">
        <v>14</v>
      </c>
      <c r="E458" s="3">
        <v>0</v>
      </c>
      <c r="F458" s="38">
        <v>0</v>
      </c>
      <c r="G458" s="53"/>
      <c r="H458" s="22"/>
      <c r="I458" s="4"/>
      <c r="J458" s="24"/>
      <c r="K458" s="25"/>
      <c r="L458" s="3">
        <v>0</v>
      </c>
      <c r="M458" s="7" t="e">
        <f t="shared" si="74"/>
        <v>#DIV/0!</v>
      </c>
      <c r="N458" s="9" t="e">
        <f t="shared" si="75"/>
        <v>#DIV/0!</v>
      </c>
      <c r="W458" s="7">
        <f t="shared" si="76"/>
        <v>0</v>
      </c>
    </row>
    <row r="459" spans="1:23" ht="60" x14ac:dyDescent="0.25">
      <c r="A459" s="50"/>
      <c r="B459" s="65"/>
      <c r="C459" s="50"/>
      <c r="D459" s="1" t="s">
        <v>15</v>
      </c>
      <c r="E459" s="3">
        <v>0</v>
      </c>
      <c r="F459" s="3">
        <v>0</v>
      </c>
      <c r="G459" s="53"/>
      <c r="H459" s="22"/>
      <c r="I459" s="4"/>
      <c r="J459" s="24"/>
      <c r="K459" s="25"/>
      <c r="L459" s="3">
        <v>0</v>
      </c>
      <c r="M459" s="7" t="e">
        <f t="shared" si="74"/>
        <v>#DIV/0!</v>
      </c>
      <c r="N459" s="9" t="e">
        <f t="shared" si="75"/>
        <v>#DIV/0!</v>
      </c>
      <c r="W459" s="7">
        <f t="shared" si="76"/>
        <v>0</v>
      </c>
    </row>
    <row r="460" spans="1:23" ht="30" x14ac:dyDescent="0.25">
      <c r="A460" s="51"/>
      <c r="B460" s="66"/>
      <c r="C460" s="51"/>
      <c r="D460" s="1" t="s">
        <v>16</v>
      </c>
      <c r="E460" s="3">
        <v>0</v>
      </c>
      <c r="F460" s="3">
        <v>0</v>
      </c>
      <c r="G460" s="54"/>
      <c r="H460" s="22"/>
      <c r="I460" s="4"/>
      <c r="J460" s="24"/>
      <c r="K460" s="25"/>
      <c r="L460" s="3">
        <v>0</v>
      </c>
      <c r="M460" s="7" t="e">
        <f t="shared" si="74"/>
        <v>#DIV/0!</v>
      </c>
      <c r="N460" s="9" t="e">
        <f t="shared" si="75"/>
        <v>#DIV/0!</v>
      </c>
      <c r="W460" s="7">
        <f t="shared" si="76"/>
        <v>0</v>
      </c>
    </row>
    <row r="461" spans="1:23" ht="15" customHeight="1" x14ac:dyDescent="0.25">
      <c r="A461" s="49" t="s">
        <v>578</v>
      </c>
      <c r="B461" s="64" t="s">
        <v>576</v>
      </c>
      <c r="C461" s="49" t="s">
        <v>10</v>
      </c>
      <c r="D461" s="1" t="s">
        <v>11</v>
      </c>
      <c r="E461" s="2">
        <f>E462+E466</f>
        <v>187483325.19</v>
      </c>
      <c r="F461" s="2">
        <f>F462+F466</f>
        <v>184705731</v>
      </c>
      <c r="G461" s="52" t="s">
        <v>595</v>
      </c>
      <c r="H461" s="67" t="s">
        <v>651</v>
      </c>
      <c r="I461" s="58" t="s">
        <v>20</v>
      </c>
      <c r="J461" s="61" t="s">
        <v>593</v>
      </c>
      <c r="K461" s="46">
        <v>88087</v>
      </c>
      <c r="L461" s="2">
        <f>L462+L466</f>
        <v>187483325.19</v>
      </c>
      <c r="M461" s="7">
        <f t="shared" si="74"/>
        <v>98.518484677405255</v>
      </c>
      <c r="N461" s="9">
        <f t="shared" si="75"/>
        <v>98.518484677405255</v>
      </c>
      <c r="W461" s="7">
        <f t="shared" si="76"/>
        <v>187483325.19</v>
      </c>
    </row>
    <row r="462" spans="1:23" ht="60" x14ac:dyDescent="0.25">
      <c r="A462" s="50"/>
      <c r="B462" s="65"/>
      <c r="C462" s="50"/>
      <c r="D462" s="1" t="s">
        <v>332</v>
      </c>
      <c r="E462" s="3">
        <f>E463+E464+E465</f>
        <v>187483325.19</v>
      </c>
      <c r="F462" s="3">
        <f>F463+F464+F465</f>
        <v>184705731</v>
      </c>
      <c r="G462" s="53"/>
      <c r="H462" s="68"/>
      <c r="I462" s="59"/>
      <c r="J462" s="62"/>
      <c r="K462" s="47"/>
      <c r="L462" s="3">
        <f>L463+L464+L465</f>
        <v>187483325.19</v>
      </c>
      <c r="M462" s="7">
        <f t="shared" si="74"/>
        <v>98.518484677405255</v>
      </c>
      <c r="N462" s="9">
        <f t="shared" si="75"/>
        <v>98.518484677405255</v>
      </c>
      <c r="W462" s="7">
        <f t="shared" si="76"/>
        <v>187483325.19</v>
      </c>
    </row>
    <row r="463" spans="1:23" ht="30" x14ac:dyDescent="0.25">
      <c r="A463" s="50"/>
      <c r="B463" s="65"/>
      <c r="C463" s="50"/>
      <c r="D463" s="1" t="s">
        <v>13</v>
      </c>
      <c r="E463" s="3">
        <v>187483325.19</v>
      </c>
      <c r="F463" s="3">
        <v>184705731</v>
      </c>
      <c r="G463" s="53"/>
      <c r="H463" s="69"/>
      <c r="I463" s="60"/>
      <c r="J463" s="63"/>
      <c r="K463" s="48"/>
      <c r="L463" s="3">
        <v>187483325.19</v>
      </c>
      <c r="M463" s="7">
        <f t="shared" si="74"/>
        <v>98.518484677405255</v>
      </c>
      <c r="N463" s="9">
        <f t="shared" si="75"/>
        <v>98.518484677405255</v>
      </c>
      <c r="W463" s="7">
        <f t="shared" si="76"/>
        <v>187483325.19</v>
      </c>
    </row>
    <row r="464" spans="1:23" ht="30" x14ac:dyDescent="0.25">
      <c r="A464" s="50"/>
      <c r="B464" s="65"/>
      <c r="C464" s="50"/>
      <c r="D464" s="1" t="s">
        <v>14</v>
      </c>
      <c r="E464" s="3">
        <v>0</v>
      </c>
      <c r="F464" s="38">
        <v>0</v>
      </c>
      <c r="G464" s="53"/>
      <c r="H464" s="22"/>
      <c r="I464" s="4"/>
      <c r="J464" s="24"/>
      <c r="K464" s="25"/>
      <c r="L464" s="3">
        <v>0</v>
      </c>
      <c r="M464" s="7" t="e">
        <f t="shared" si="74"/>
        <v>#DIV/0!</v>
      </c>
      <c r="N464" s="9" t="e">
        <f t="shared" si="75"/>
        <v>#DIV/0!</v>
      </c>
      <c r="W464" s="7">
        <f t="shared" si="76"/>
        <v>0</v>
      </c>
    </row>
    <row r="465" spans="1:23" ht="60" x14ac:dyDescent="0.25">
      <c r="A465" s="50"/>
      <c r="B465" s="65"/>
      <c r="C465" s="50"/>
      <c r="D465" s="1" t="s">
        <v>15</v>
      </c>
      <c r="E465" s="3">
        <v>0</v>
      </c>
      <c r="F465" s="3">
        <v>0</v>
      </c>
      <c r="G465" s="53"/>
      <c r="H465" s="22"/>
      <c r="I465" s="4"/>
      <c r="J465" s="24"/>
      <c r="K465" s="25"/>
      <c r="L465" s="3">
        <v>0</v>
      </c>
      <c r="M465" s="7" t="e">
        <f t="shared" si="74"/>
        <v>#DIV/0!</v>
      </c>
      <c r="N465" s="9" t="e">
        <f t="shared" si="75"/>
        <v>#DIV/0!</v>
      </c>
      <c r="W465" s="7">
        <f t="shared" si="76"/>
        <v>0</v>
      </c>
    </row>
    <row r="466" spans="1:23" ht="30" x14ac:dyDescent="0.25">
      <c r="A466" s="51"/>
      <c r="B466" s="66"/>
      <c r="C466" s="51"/>
      <c r="D466" s="1" t="s">
        <v>16</v>
      </c>
      <c r="E466" s="3">
        <v>0</v>
      </c>
      <c r="F466" s="3">
        <v>0</v>
      </c>
      <c r="G466" s="54"/>
      <c r="H466" s="22"/>
      <c r="I466" s="4"/>
      <c r="J466" s="24"/>
      <c r="K466" s="25"/>
      <c r="L466" s="3">
        <v>0</v>
      </c>
      <c r="M466" s="7" t="e">
        <f t="shared" si="74"/>
        <v>#DIV/0!</v>
      </c>
      <c r="N466" s="9" t="e">
        <f t="shared" si="75"/>
        <v>#DIV/0!</v>
      </c>
      <c r="W466" s="7">
        <f t="shared" si="76"/>
        <v>0</v>
      </c>
    </row>
    <row r="467" spans="1:23" ht="15" customHeight="1" x14ac:dyDescent="0.25">
      <c r="A467" s="49" t="s">
        <v>577</v>
      </c>
      <c r="B467" s="64" t="s">
        <v>579</v>
      </c>
      <c r="C467" s="49" t="s">
        <v>10</v>
      </c>
      <c r="D467" s="1" t="s">
        <v>11</v>
      </c>
      <c r="E467" s="2">
        <f>E468+E472</f>
        <v>5928700</v>
      </c>
      <c r="F467" s="2">
        <f>F468+F472</f>
        <v>5630000</v>
      </c>
      <c r="G467" s="52" t="s">
        <v>652</v>
      </c>
      <c r="H467" s="67" t="s">
        <v>651</v>
      </c>
      <c r="I467" s="58" t="s">
        <v>20</v>
      </c>
      <c r="J467" s="61">
        <v>587</v>
      </c>
      <c r="K467" s="46">
        <v>563</v>
      </c>
      <c r="L467" s="2">
        <f>L468+L472</f>
        <v>5928700</v>
      </c>
      <c r="M467" s="7">
        <f t="shared" si="74"/>
        <v>94.961796009243173</v>
      </c>
      <c r="N467" s="9">
        <f t="shared" si="75"/>
        <v>94.961796009243173</v>
      </c>
      <c r="W467" s="7">
        <f t="shared" si="76"/>
        <v>5928700</v>
      </c>
    </row>
    <row r="468" spans="1:23" ht="60" x14ac:dyDescent="0.25">
      <c r="A468" s="50"/>
      <c r="B468" s="65"/>
      <c r="C468" s="50"/>
      <c r="D468" s="1" t="s">
        <v>332</v>
      </c>
      <c r="E468" s="3">
        <f>E469+E470+E471</f>
        <v>5928700</v>
      </c>
      <c r="F468" s="3">
        <f>F469+F470+F471</f>
        <v>5630000</v>
      </c>
      <c r="G468" s="53"/>
      <c r="H468" s="68"/>
      <c r="I468" s="59"/>
      <c r="J468" s="62"/>
      <c r="K468" s="47"/>
      <c r="L468" s="3">
        <f>L469+L470+L471</f>
        <v>5928700</v>
      </c>
      <c r="M468" s="7">
        <f t="shared" si="74"/>
        <v>94.961796009243173</v>
      </c>
      <c r="N468" s="9">
        <f t="shared" si="75"/>
        <v>94.961796009243173</v>
      </c>
      <c r="W468" s="7">
        <f t="shared" si="76"/>
        <v>5928700</v>
      </c>
    </row>
    <row r="469" spans="1:23" ht="30" x14ac:dyDescent="0.25">
      <c r="A469" s="50"/>
      <c r="B469" s="65"/>
      <c r="C469" s="50"/>
      <c r="D469" s="1" t="s">
        <v>13</v>
      </c>
      <c r="E469" s="3">
        <v>5928700</v>
      </c>
      <c r="F469" s="3">
        <v>5630000</v>
      </c>
      <c r="G469" s="53"/>
      <c r="H469" s="69"/>
      <c r="I469" s="60"/>
      <c r="J469" s="63"/>
      <c r="K469" s="48"/>
      <c r="L469" s="3">
        <v>5928700</v>
      </c>
      <c r="M469" s="7">
        <f t="shared" si="74"/>
        <v>94.961796009243173</v>
      </c>
      <c r="N469" s="9">
        <f t="shared" si="75"/>
        <v>94.961796009243173</v>
      </c>
      <c r="W469" s="7">
        <f t="shared" si="76"/>
        <v>5928700</v>
      </c>
    </row>
    <row r="470" spans="1:23" ht="30" x14ac:dyDescent="0.25">
      <c r="A470" s="50"/>
      <c r="B470" s="65"/>
      <c r="C470" s="50"/>
      <c r="D470" s="1" t="s">
        <v>14</v>
      </c>
      <c r="E470" s="3">
        <v>0</v>
      </c>
      <c r="F470" s="38">
        <v>0</v>
      </c>
      <c r="G470" s="53"/>
      <c r="H470" s="22"/>
      <c r="I470" s="4"/>
      <c r="J470" s="24"/>
      <c r="K470" s="25"/>
      <c r="L470" s="3">
        <v>0</v>
      </c>
      <c r="M470" s="7" t="e">
        <f t="shared" si="74"/>
        <v>#DIV/0!</v>
      </c>
      <c r="N470" s="9" t="e">
        <f t="shared" si="75"/>
        <v>#DIV/0!</v>
      </c>
      <c r="W470" s="7">
        <f t="shared" si="76"/>
        <v>0</v>
      </c>
    </row>
    <row r="471" spans="1:23" ht="60" x14ac:dyDescent="0.25">
      <c r="A471" s="50"/>
      <c r="B471" s="65"/>
      <c r="C471" s="50"/>
      <c r="D471" s="1" t="s">
        <v>15</v>
      </c>
      <c r="E471" s="3">
        <v>0</v>
      </c>
      <c r="F471" s="3">
        <v>0</v>
      </c>
      <c r="G471" s="53"/>
      <c r="H471" s="22"/>
      <c r="I471" s="4"/>
      <c r="J471" s="24"/>
      <c r="K471" s="25"/>
      <c r="L471" s="3">
        <v>0</v>
      </c>
      <c r="M471" s="7" t="e">
        <f t="shared" si="74"/>
        <v>#DIV/0!</v>
      </c>
      <c r="N471" s="9" t="e">
        <f t="shared" si="75"/>
        <v>#DIV/0!</v>
      </c>
      <c r="W471" s="7">
        <f t="shared" si="76"/>
        <v>0</v>
      </c>
    </row>
    <row r="472" spans="1:23" ht="37.5" customHeight="1" x14ac:dyDescent="0.25">
      <c r="A472" s="51"/>
      <c r="B472" s="66"/>
      <c r="C472" s="51"/>
      <c r="D472" s="1" t="s">
        <v>16</v>
      </c>
      <c r="E472" s="3">
        <v>0</v>
      </c>
      <c r="F472" s="3">
        <v>0</v>
      </c>
      <c r="G472" s="54"/>
      <c r="H472" s="22"/>
      <c r="I472" s="4"/>
      <c r="J472" s="24"/>
      <c r="K472" s="25"/>
      <c r="L472" s="3">
        <v>0</v>
      </c>
      <c r="M472" s="7" t="e">
        <f t="shared" si="74"/>
        <v>#DIV/0!</v>
      </c>
      <c r="N472" s="9" t="e">
        <f t="shared" si="75"/>
        <v>#DIV/0!</v>
      </c>
      <c r="W472" s="7">
        <f t="shared" si="76"/>
        <v>0</v>
      </c>
    </row>
    <row r="473" spans="1:23" ht="15" customHeight="1" x14ac:dyDescent="0.25">
      <c r="A473" s="49" t="s">
        <v>577</v>
      </c>
      <c r="B473" s="64" t="s">
        <v>575</v>
      </c>
      <c r="C473" s="49" t="s">
        <v>10</v>
      </c>
      <c r="D473" s="1" t="s">
        <v>11</v>
      </c>
      <c r="E473" s="2">
        <f>E474+E478</f>
        <v>43102721.700000003</v>
      </c>
      <c r="F473" s="2">
        <f>F474+F478</f>
        <v>21975300</v>
      </c>
      <c r="G473" s="52" t="s">
        <v>596</v>
      </c>
      <c r="H473" s="67" t="s">
        <v>651</v>
      </c>
      <c r="I473" s="58" t="s">
        <v>20</v>
      </c>
      <c r="J473" s="61" t="s">
        <v>594</v>
      </c>
      <c r="K473" s="46">
        <v>7856</v>
      </c>
      <c r="L473" s="2">
        <f>L474+L478</f>
        <v>43102721.700000003</v>
      </c>
      <c r="M473" s="7">
        <f t="shared" si="74"/>
        <v>50.98355540736074</v>
      </c>
      <c r="N473" s="9">
        <f t="shared" si="75"/>
        <v>50.98355540736074</v>
      </c>
      <c r="W473" s="7">
        <f t="shared" si="76"/>
        <v>43102721.700000003</v>
      </c>
    </row>
    <row r="474" spans="1:23" ht="60" x14ac:dyDescent="0.25">
      <c r="A474" s="50"/>
      <c r="B474" s="65"/>
      <c r="C474" s="50"/>
      <c r="D474" s="1" t="s">
        <v>332</v>
      </c>
      <c r="E474" s="3">
        <f>E475+E476+E477</f>
        <v>43102721.700000003</v>
      </c>
      <c r="F474" s="3">
        <f>F475+F476+F477</f>
        <v>21975300</v>
      </c>
      <c r="G474" s="53"/>
      <c r="H474" s="68"/>
      <c r="I474" s="59"/>
      <c r="J474" s="62"/>
      <c r="K474" s="47"/>
      <c r="L474" s="3">
        <f>L475+L476+L477</f>
        <v>43102721.700000003</v>
      </c>
      <c r="M474" s="7">
        <f t="shared" si="74"/>
        <v>50.98355540736074</v>
      </c>
      <c r="N474" s="9">
        <f t="shared" si="75"/>
        <v>50.98355540736074</v>
      </c>
      <c r="W474" s="7">
        <f t="shared" si="76"/>
        <v>43102721.700000003</v>
      </c>
    </row>
    <row r="475" spans="1:23" ht="30" x14ac:dyDescent="0.25">
      <c r="A475" s="50"/>
      <c r="B475" s="65"/>
      <c r="C475" s="50"/>
      <c r="D475" s="1" t="s">
        <v>13</v>
      </c>
      <c r="E475" s="3">
        <v>43102721.700000003</v>
      </c>
      <c r="F475" s="39">
        <v>21975300</v>
      </c>
      <c r="G475" s="53"/>
      <c r="H475" s="69"/>
      <c r="I475" s="60"/>
      <c r="J475" s="63"/>
      <c r="K475" s="48"/>
      <c r="L475" s="3">
        <v>43102721.700000003</v>
      </c>
      <c r="M475" s="7">
        <f t="shared" si="74"/>
        <v>50.98355540736074</v>
      </c>
      <c r="N475" s="9">
        <f t="shared" si="75"/>
        <v>50.98355540736074</v>
      </c>
      <c r="W475" s="7">
        <f t="shared" si="76"/>
        <v>43102721.700000003</v>
      </c>
    </row>
    <row r="476" spans="1:23" ht="30" x14ac:dyDescent="0.25">
      <c r="A476" s="50"/>
      <c r="B476" s="65"/>
      <c r="C476" s="50"/>
      <c r="D476" s="1" t="s">
        <v>14</v>
      </c>
      <c r="E476" s="3">
        <v>0</v>
      </c>
      <c r="F476" s="38">
        <v>0</v>
      </c>
      <c r="G476" s="53"/>
      <c r="H476" s="22"/>
      <c r="I476" s="4"/>
      <c r="J476" s="24"/>
      <c r="K476" s="25"/>
      <c r="L476" s="3">
        <v>0</v>
      </c>
      <c r="M476" s="7" t="e">
        <f t="shared" si="74"/>
        <v>#DIV/0!</v>
      </c>
      <c r="N476" s="9" t="e">
        <f t="shared" si="75"/>
        <v>#DIV/0!</v>
      </c>
      <c r="W476" s="7">
        <f t="shared" si="76"/>
        <v>0</v>
      </c>
    </row>
    <row r="477" spans="1:23" ht="60" x14ac:dyDescent="0.25">
      <c r="A477" s="50"/>
      <c r="B477" s="65"/>
      <c r="C477" s="50"/>
      <c r="D477" s="1" t="s">
        <v>15</v>
      </c>
      <c r="E477" s="3">
        <v>0</v>
      </c>
      <c r="F477" s="3">
        <v>0</v>
      </c>
      <c r="G477" s="53"/>
      <c r="H477" s="22"/>
      <c r="I477" s="4"/>
      <c r="J477" s="24"/>
      <c r="K477" s="25"/>
      <c r="L477" s="3">
        <v>0</v>
      </c>
      <c r="N477" s="9"/>
      <c r="W477" s="7">
        <f t="shared" si="76"/>
        <v>0</v>
      </c>
    </row>
    <row r="478" spans="1:23" ht="30" x14ac:dyDescent="0.25">
      <c r="A478" s="51"/>
      <c r="B478" s="66"/>
      <c r="C478" s="51"/>
      <c r="D478" s="1" t="s">
        <v>16</v>
      </c>
      <c r="E478" s="3">
        <v>0</v>
      </c>
      <c r="F478" s="3">
        <v>0</v>
      </c>
      <c r="G478" s="54"/>
      <c r="H478" s="22"/>
      <c r="I478" s="4"/>
      <c r="J478" s="24"/>
      <c r="K478" s="25"/>
      <c r="L478" s="3">
        <v>0</v>
      </c>
      <c r="N478" s="9"/>
      <c r="W478" s="7">
        <f t="shared" si="76"/>
        <v>0</v>
      </c>
    </row>
    <row r="479" spans="1:23" x14ac:dyDescent="0.25">
      <c r="A479" s="49" t="s">
        <v>160</v>
      </c>
      <c r="B479" s="64" t="s">
        <v>162</v>
      </c>
      <c r="C479" s="49" t="s">
        <v>10</v>
      </c>
      <c r="D479" s="1" t="s">
        <v>11</v>
      </c>
      <c r="E479" s="2">
        <f>E480+E484</f>
        <v>52391250.710000001</v>
      </c>
      <c r="F479" s="2">
        <f>F480+F484</f>
        <v>37056339.700000003</v>
      </c>
      <c r="G479" s="52" t="s">
        <v>603</v>
      </c>
      <c r="H479" s="22"/>
      <c r="I479" s="4"/>
      <c r="J479" s="24"/>
      <c r="K479" s="25"/>
      <c r="L479" s="2">
        <f>L480+L484</f>
        <v>52391250.710000001</v>
      </c>
      <c r="M479" s="7">
        <f t="shared" si="65"/>
        <v>70.730015408712134</v>
      </c>
      <c r="N479" s="9">
        <f t="shared" si="69"/>
        <v>70.730015408712134</v>
      </c>
      <c r="P479" s="8">
        <v>53271046.280000001</v>
      </c>
      <c r="W479" s="7">
        <f t="shared" si="76"/>
        <v>52391250.710000001</v>
      </c>
    </row>
    <row r="480" spans="1:23" ht="47.25" customHeight="1" x14ac:dyDescent="0.25">
      <c r="A480" s="50"/>
      <c r="B480" s="65"/>
      <c r="C480" s="50"/>
      <c r="D480" s="1" t="s">
        <v>332</v>
      </c>
      <c r="E480" s="3">
        <f>E481+E482+E483</f>
        <v>52391250.710000001</v>
      </c>
      <c r="F480" s="3">
        <f>F481+F482+F483</f>
        <v>37056339.700000003</v>
      </c>
      <c r="G480" s="53"/>
      <c r="H480" s="22"/>
      <c r="I480" s="4"/>
      <c r="J480" s="24"/>
      <c r="K480" s="25"/>
      <c r="L480" s="3">
        <f>L481+L482+L483</f>
        <v>52391250.710000001</v>
      </c>
      <c r="M480" s="7">
        <f t="shared" si="65"/>
        <v>70.730015408712134</v>
      </c>
      <c r="N480" s="9">
        <f t="shared" si="69"/>
        <v>70.730015408712134</v>
      </c>
      <c r="W480" s="7">
        <f t="shared" si="76"/>
        <v>52391250.710000001</v>
      </c>
    </row>
    <row r="481" spans="1:23" ht="15" customHeight="1" x14ac:dyDescent="0.25">
      <c r="A481" s="50"/>
      <c r="B481" s="65"/>
      <c r="C481" s="50"/>
      <c r="D481" s="1" t="s">
        <v>13</v>
      </c>
      <c r="E481" s="3">
        <f>E487+E493+E499+E505+E511+E517</f>
        <v>52391250.710000001</v>
      </c>
      <c r="F481" s="3">
        <f t="shared" ref="F481:F484" si="77">F487+F493+F499+F505+F511+F517</f>
        <v>37056339.700000003</v>
      </c>
      <c r="G481" s="53"/>
      <c r="H481" s="22"/>
      <c r="I481" s="4"/>
      <c r="J481" s="24"/>
      <c r="K481" s="25"/>
      <c r="L481" s="3">
        <f>L487+L493+L499+L505+L511+L517</f>
        <v>52391250.710000001</v>
      </c>
      <c r="M481" s="7">
        <f t="shared" si="65"/>
        <v>70.730015408712134</v>
      </c>
      <c r="N481" s="9">
        <f t="shared" si="69"/>
        <v>70.730015408712134</v>
      </c>
      <c r="W481" s="7">
        <f t="shared" si="76"/>
        <v>52391250.710000001</v>
      </c>
    </row>
    <row r="482" spans="1:23" ht="30" x14ac:dyDescent="0.25">
      <c r="A482" s="50"/>
      <c r="B482" s="65"/>
      <c r="C482" s="50"/>
      <c r="D482" s="1" t="s">
        <v>14</v>
      </c>
      <c r="E482" s="3">
        <f>E488+E494+E500+E506+E512+E518</f>
        <v>0</v>
      </c>
      <c r="F482" s="3">
        <f t="shared" si="77"/>
        <v>0</v>
      </c>
      <c r="G482" s="53"/>
      <c r="H482" s="22"/>
      <c r="I482" s="23"/>
      <c r="J482" s="5"/>
      <c r="K482" s="25"/>
      <c r="L482" s="3">
        <f>L488+L494+L500+L506+L512+L518</f>
        <v>0</v>
      </c>
      <c r="M482" s="7" t="e">
        <f t="shared" si="65"/>
        <v>#DIV/0!</v>
      </c>
      <c r="N482" s="9" t="e">
        <f t="shared" si="69"/>
        <v>#DIV/0!</v>
      </c>
      <c r="W482" s="7">
        <f t="shared" si="76"/>
        <v>0</v>
      </c>
    </row>
    <row r="483" spans="1:23" ht="60" x14ac:dyDescent="0.25">
      <c r="A483" s="50"/>
      <c r="B483" s="65"/>
      <c r="C483" s="50"/>
      <c r="D483" s="1" t="s">
        <v>15</v>
      </c>
      <c r="E483" s="3">
        <f>E489+E495+E501+E507+E513+E519</f>
        <v>0</v>
      </c>
      <c r="F483" s="3">
        <f t="shared" si="77"/>
        <v>0</v>
      </c>
      <c r="G483" s="53"/>
      <c r="H483" s="22"/>
      <c r="I483" s="4"/>
      <c r="J483" s="24"/>
      <c r="K483" s="25"/>
      <c r="L483" s="3">
        <f>L489+L495+L501+L507+L513+L519</f>
        <v>0</v>
      </c>
      <c r="M483" s="7" t="e">
        <f t="shared" ref="M483:M558" si="78">F483/E483*100</f>
        <v>#DIV/0!</v>
      </c>
      <c r="N483" s="9" t="e">
        <f t="shared" si="69"/>
        <v>#DIV/0!</v>
      </c>
      <c r="W483" s="7">
        <f t="shared" si="76"/>
        <v>0</v>
      </c>
    </row>
    <row r="484" spans="1:23" ht="30" x14ac:dyDescent="0.25">
      <c r="A484" s="51"/>
      <c r="B484" s="66"/>
      <c r="C484" s="51"/>
      <c r="D484" s="1" t="s">
        <v>16</v>
      </c>
      <c r="E484" s="3">
        <f>E490+E496+E502+E508+E514+E520</f>
        <v>0</v>
      </c>
      <c r="F484" s="3">
        <f t="shared" si="77"/>
        <v>0</v>
      </c>
      <c r="G484" s="54"/>
      <c r="H484" s="22"/>
      <c r="I484" s="4"/>
      <c r="J484" s="24"/>
      <c r="K484" s="25"/>
      <c r="L484" s="3">
        <f>L490+L496+L502+L508+L514+L520</f>
        <v>0</v>
      </c>
      <c r="M484" s="7" t="e">
        <f t="shared" si="78"/>
        <v>#DIV/0!</v>
      </c>
      <c r="N484" s="9" t="e">
        <f t="shared" si="69"/>
        <v>#DIV/0!</v>
      </c>
      <c r="W484" s="7">
        <f t="shared" si="76"/>
        <v>0</v>
      </c>
    </row>
    <row r="485" spans="1:23" x14ac:dyDescent="0.25">
      <c r="A485" s="49" t="s">
        <v>161</v>
      </c>
      <c r="B485" s="64" t="s">
        <v>435</v>
      </c>
      <c r="C485" s="49" t="s">
        <v>10</v>
      </c>
      <c r="D485" s="1" t="s">
        <v>11</v>
      </c>
      <c r="E485" s="2">
        <f>E486+E490</f>
        <v>1836251.9</v>
      </c>
      <c r="F485" s="2">
        <f>F486+F490</f>
        <v>1224007.2</v>
      </c>
      <c r="G485" s="52" t="s">
        <v>598</v>
      </c>
      <c r="H485" s="67" t="s">
        <v>438</v>
      </c>
      <c r="I485" s="58" t="s">
        <v>20</v>
      </c>
      <c r="J485" s="61">
        <v>6</v>
      </c>
      <c r="K485" s="46">
        <v>5</v>
      </c>
      <c r="L485" s="2">
        <f>L486+L490</f>
        <v>1836251.9</v>
      </c>
      <c r="M485" s="7">
        <f t="shared" si="78"/>
        <v>66.657913328775862</v>
      </c>
      <c r="N485" s="9">
        <f t="shared" si="69"/>
        <v>66.657913328775862</v>
      </c>
      <c r="W485" s="7">
        <f t="shared" si="76"/>
        <v>1836251.9</v>
      </c>
    </row>
    <row r="486" spans="1:23" ht="45" customHeight="1" x14ac:dyDescent="0.25">
      <c r="A486" s="50"/>
      <c r="B486" s="65"/>
      <c r="C486" s="50"/>
      <c r="D486" s="1" t="s">
        <v>332</v>
      </c>
      <c r="E486" s="3">
        <f>E487+E488+E489</f>
        <v>1836251.9</v>
      </c>
      <c r="F486" s="3">
        <f>F487+F488+F489</f>
        <v>1224007.2</v>
      </c>
      <c r="G486" s="53"/>
      <c r="H486" s="68"/>
      <c r="I486" s="59"/>
      <c r="J486" s="62"/>
      <c r="K486" s="47"/>
      <c r="L486" s="3">
        <f>L487+L488+L489</f>
        <v>1836251.9</v>
      </c>
      <c r="M486" s="7">
        <f t="shared" si="78"/>
        <v>66.657913328775862</v>
      </c>
      <c r="N486" s="9">
        <f t="shared" si="69"/>
        <v>66.657913328775862</v>
      </c>
      <c r="W486" s="7">
        <f t="shared" si="76"/>
        <v>1836251.9</v>
      </c>
    </row>
    <row r="487" spans="1:23" ht="15" customHeight="1" x14ac:dyDescent="0.25">
      <c r="A487" s="50"/>
      <c r="B487" s="65"/>
      <c r="C487" s="50"/>
      <c r="D487" s="1" t="s">
        <v>13</v>
      </c>
      <c r="E487" s="3">
        <v>1836251.9</v>
      </c>
      <c r="F487" s="3">
        <v>1224007.2</v>
      </c>
      <c r="G487" s="53"/>
      <c r="H487" s="68"/>
      <c r="I487" s="59"/>
      <c r="J487" s="62"/>
      <c r="K487" s="47"/>
      <c r="L487" s="3">
        <v>1836251.9</v>
      </c>
      <c r="M487" s="7">
        <f t="shared" si="78"/>
        <v>66.657913328775862</v>
      </c>
      <c r="N487" s="9">
        <f t="shared" si="69"/>
        <v>66.657913328775862</v>
      </c>
      <c r="W487" s="7">
        <f t="shared" si="76"/>
        <v>1836251.9</v>
      </c>
    </row>
    <row r="488" spans="1:23" ht="30" x14ac:dyDescent="0.25">
      <c r="A488" s="50"/>
      <c r="B488" s="65"/>
      <c r="C488" s="50"/>
      <c r="D488" s="1" t="s">
        <v>14</v>
      </c>
      <c r="E488" s="3">
        <v>0</v>
      </c>
      <c r="F488" s="3">
        <v>0</v>
      </c>
      <c r="G488" s="53"/>
      <c r="H488" s="69"/>
      <c r="I488" s="60"/>
      <c r="J488" s="63"/>
      <c r="K488" s="48"/>
      <c r="L488" s="3">
        <v>0</v>
      </c>
      <c r="M488" s="7" t="e">
        <f t="shared" si="78"/>
        <v>#DIV/0!</v>
      </c>
      <c r="N488" s="9" t="e">
        <f t="shared" si="69"/>
        <v>#DIV/0!</v>
      </c>
      <c r="W488" s="7">
        <f t="shared" si="76"/>
        <v>0</v>
      </c>
    </row>
    <row r="489" spans="1:23" ht="60" x14ac:dyDescent="0.25">
      <c r="A489" s="50"/>
      <c r="B489" s="65"/>
      <c r="C489" s="50"/>
      <c r="D489" s="1" t="s">
        <v>15</v>
      </c>
      <c r="E489" s="3">
        <v>0</v>
      </c>
      <c r="F489" s="3">
        <v>0</v>
      </c>
      <c r="G489" s="53"/>
      <c r="H489" s="22"/>
      <c r="I489" s="4"/>
      <c r="J489" s="24"/>
      <c r="K489" s="25"/>
      <c r="L489" s="3">
        <v>0</v>
      </c>
      <c r="M489" s="7" t="e">
        <f t="shared" si="78"/>
        <v>#DIV/0!</v>
      </c>
      <c r="N489" s="9" t="e">
        <f t="shared" si="69"/>
        <v>#DIV/0!</v>
      </c>
      <c r="W489" s="7">
        <f t="shared" si="76"/>
        <v>0</v>
      </c>
    </row>
    <row r="490" spans="1:23" ht="30" x14ac:dyDescent="0.25">
      <c r="A490" s="51"/>
      <c r="B490" s="66"/>
      <c r="C490" s="51"/>
      <c r="D490" s="1" t="s">
        <v>16</v>
      </c>
      <c r="E490" s="3">
        <v>0</v>
      </c>
      <c r="F490" s="3">
        <v>0</v>
      </c>
      <c r="G490" s="54"/>
      <c r="H490" s="22"/>
      <c r="I490" s="4"/>
      <c r="J490" s="24"/>
      <c r="K490" s="25"/>
      <c r="L490" s="3">
        <v>0</v>
      </c>
      <c r="M490" s="7" t="e">
        <f t="shared" si="78"/>
        <v>#DIV/0!</v>
      </c>
      <c r="N490" s="9" t="e">
        <f t="shared" si="69"/>
        <v>#DIV/0!</v>
      </c>
      <c r="W490" s="7">
        <f t="shared" si="76"/>
        <v>0</v>
      </c>
    </row>
    <row r="491" spans="1:23" x14ac:dyDescent="0.25">
      <c r="A491" s="49" t="s">
        <v>163</v>
      </c>
      <c r="B491" s="64" t="s">
        <v>164</v>
      </c>
      <c r="C491" s="49" t="s">
        <v>10</v>
      </c>
      <c r="D491" s="1" t="s">
        <v>11</v>
      </c>
      <c r="E491" s="2">
        <f>E492+E496</f>
        <v>18264</v>
      </c>
      <c r="F491" s="2">
        <f>F492+F496</f>
        <v>13608</v>
      </c>
      <c r="G491" s="52" t="s">
        <v>599</v>
      </c>
      <c r="H491" s="67" t="s">
        <v>402</v>
      </c>
      <c r="I491" s="58" t="s">
        <v>20</v>
      </c>
      <c r="J491" s="61">
        <v>3</v>
      </c>
      <c r="K491" s="46">
        <v>3</v>
      </c>
      <c r="L491" s="2">
        <f>L492+L496</f>
        <v>18264</v>
      </c>
      <c r="M491" s="7">
        <f t="shared" si="78"/>
        <v>74.50722733245729</v>
      </c>
      <c r="N491" s="9">
        <f t="shared" si="69"/>
        <v>74.50722733245729</v>
      </c>
      <c r="W491" s="7">
        <f t="shared" si="76"/>
        <v>18264</v>
      </c>
    </row>
    <row r="492" spans="1:23" ht="47.25" customHeight="1" x14ac:dyDescent="0.25">
      <c r="A492" s="50"/>
      <c r="B492" s="65"/>
      <c r="C492" s="50"/>
      <c r="D492" s="1" t="s">
        <v>332</v>
      </c>
      <c r="E492" s="3">
        <f>E493+E494+E495</f>
        <v>18264</v>
      </c>
      <c r="F492" s="3">
        <f>F493+F494+F495</f>
        <v>13608</v>
      </c>
      <c r="G492" s="53"/>
      <c r="H492" s="68"/>
      <c r="I492" s="59"/>
      <c r="J492" s="62"/>
      <c r="K492" s="47"/>
      <c r="L492" s="3">
        <f>L493+L494+L495</f>
        <v>18264</v>
      </c>
      <c r="M492" s="7">
        <f t="shared" si="78"/>
        <v>74.50722733245729</v>
      </c>
      <c r="N492" s="9">
        <f t="shared" si="69"/>
        <v>74.50722733245729</v>
      </c>
      <c r="W492" s="7">
        <f t="shared" si="76"/>
        <v>18264</v>
      </c>
    </row>
    <row r="493" spans="1:23" ht="15.75" customHeight="1" x14ac:dyDescent="0.25">
      <c r="A493" s="50"/>
      <c r="B493" s="65"/>
      <c r="C493" s="50"/>
      <c r="D493" s="1" t="s">
        <v>13</v>
      </c>
      <c r="E493" s="3">
        <v>18264</v>
      </c>
      <c r="F493" s="3">
        <v>13608</v>
      </c>
      <c r="G493" s="53"/>
      <c r="H493" s="68"/>
      <c r="I493" s="59"/>
      <c r="J493" s="62"/>
      <c r="K493" s="47"/>
      <c r="L493" s="3">
        <v>18264</v>
      </c>
      <c r="M493" s="7">
        <f t="shared" si="78"/>
        <v>74.50722733245729</v>
      </c>
      <c r="N493" s="9">
        <f t="shared" si="69"/>
        <v>74.50722733245729</v>
      </c>
      <c r="W493" s="7">
        <f t="shared" si="76"/>
        <v>18264</v>
      </c>
    </row>
    <row r="494" spans="1:23" ht="30" x14ac:dyDescent="0.25">
      <c r="A494" s="50"/>
      <c r="B494" s="65"/>
      <c r="C494" s="50"/>
      <c r="D494" s="1" t="s">
        <v>14</v>
      </c>
      <c r="E494" s="3">
        <v>0</v>
      </c>
      <c r="F494" s="3">
        <v>0</v>
      </c>
      <c r="G494" s="53"/>
      <c r="H494" s="69"/>
      <c r="I494" s="60"/>
      <c r="J494" s="63"/>
      <c r="K494" s="48"/>
      <c r="L494" s="3">
        <v>0</v>
      </c>
      <c r="M494" s="7" t="e">
        <f t="shared" si="78"/>
        <v>#DIV/0!</v>
      </c>
      <c r="N494" s="9" t="e">
        <f t="shared" si="69"/>
        <v>#DIV/0!</v>
      </c>
      <c r="W494" s="7">
        <f t="shared" si="76"/>
        <v>0</v>
      </c>
    </row>
    <row r="495" spans="1:23" ht="64.5" customHeight="1" x14ac:dyDescent="0.25">
      <c r="A495" s="50"/>
      <c r="B495" s="65"/>
      <c r="C495" s="50"/>
      <c r="D495" s="1" t="s">
        <v>15</v>
      </c>
      <c r="E495" s="3">
        <v>0</v>
      </c>
      <c r="F495" s="3">
        <v>0</v>
      </c>
      <c r="G495" s="53"/>
      <c r="H495" s="22"/>
      <c r="I495" s="4"/>
      <c r="J495" s="24"/>
      <c r="K495" s="25"/>
      <c r="L495" s="3">
        <v>0</v>
      </c>
      <c r="M495" s="7" t="e">
        <f t="shared" si="78"/>
        <v>#DIV/0!</v>
      </c>
      <c r="N495" s="9" t="e">
        <f t="shared" si="69"/>
        <v>#DIV/0!</v>
      </c>
      <c r="W495" s="7">
        <f t="shared" si="76"/>
        <v>0</v>
      </c>
    </row>
    <row r="496" spans="1:23" ht="32.25" customHeight="1" x14ac:dyDescent="0.25">
      <c r="A496" s="51"/>
      <c r="B496" s="66"/>
      <c r="C496" s="51"/>
      <c r="D496" s="1" t="s">
        <v>16</v>
      </c>
      <c r="E496" s="3">
        <v>0</v>
      </c>
      <c r="F496" s="3">
        <v>0</v>
      </c>
      <c r="G496" s="54"/>
      <c r="H496" s="22"/>
      <c r="I496" s="4"/>
      <c r="J496" s="24"/>
      <c r="K496" s="25"/>
      <c r="L496" s="3">
        <v>0</v>
      </c>
      <c r="M496" s="7" t="e">
        <f t="shared" si="78"/>
        <v>#DIV/0!</v>
      </c>
      <c r="N496" s="9" t="e">
        <f t="shared" si="69"/>
        <v>#DIV/0!</v>
      </c>
      <c r="W496" s="7">
        <f t="shared" si="76"/>
        <v>0</v>
      </c>
    </row>
    <row r="497" spans="1:23" x14ac:dyDescent="0.25">
      <c r="A497" s="49" t="s">
        <v>165</v>
      </c>
      <c r="B497" s="64" t="s">
        <v>166</v>
      </c>
      <c r="C497" s="49" t="s">
        <v>10</v>
      </c>
      <c r="D497" s="1" t="s">
        <v>11</v>
      </c>
      <c r="E497" s="2">
        <f>E498+E502</f>
        <v>511798.09</v>
      </c>
      <c r="F497" s="2">
        <f>F498+F502</f>
        <v>417108.02</v>
      </c>
      <c r="G497" s="52" t="s">
        <v>600</v>
      </c>
      <c r="H497" s="67" t="s">
        <v>167</v>
      </c>
      <c r="I497" s="58" t="s">
        <v>20</v>
      </c>
      <c r="J497" s="61">
        <v>5</v>
      </c>
      <c r="K497" s="46">
        <v>5</v>
      </c>
      <c r="L497" s="2">
        <f>L498+L502</f>
        <v>511798.09</v>
      </c>
      <c r="M497" s="7">
        <f t="shared" si="78"/>
        <v>81.498549554962196</v>
      </c>
      <c r="N497" s="9">
        <f t="shared" si="69"/>
        <v>81.498549554962196</v>
      </c>
      <c r="W497" s="7">
        <f t="shared" si="76"/>
        <v>511798.09</v>
      </c>
    </row>
    <row r="498" spans="1:23" ht="45.75" customHeight="1" x14ac:dyDescent="0.25">
      <c r="A498" s="50"/>
      <c r="B498" s="65"/>
      <c r="C498" s="50"/>
      <c r="D498" s="1" t="s">
        <v>332</v>
      </c>
      <c r="E498" s="3">
        <f>E499+E500+E501</f>
        <v>511798.09</v>
      </c>
      <c r="F498" s="3">
        <f>F499+F500+F501</f>
        <v>417108.02</v>
      </c>
      <c r="G498" s="53"/>
      <c r="H498" s="68"/>
      <c r="I498" s="59"/>
      <c r="J498" s="62"/>
      <c r="K498" s="47"/>
      <c r="L498" s="3">
        <f>L499+L500+L501</f>
        <v>511798.09</v>
      </c>
      <c r="M498" s="7">
        <f t="shared" si="78"/>
        <v>81.498549554962196</v>
      </c>
      <c r="N498" s="9">
        <f t="shared" si="69"/>
        <v>81.498549554962196</v>
      </c>
      <c r="W498" s="7">
        <f t="shared" si="76"/>
        <v>511798.09</v>
      </c>
    </row>
    <row r="499" spans="1:23" ht="30" x14ac:dyDescent="0.25">
      <c r="A499" s="50"/>
      <c r="B499" s="65"/>
      <c r="C499" s="50"/>
      <c r="D499" s="1" t="s">
        <v>13</v>
      </c>
      <c r="E499" s="3">
        <v>511798.09</v>
      </c>
      <c r="F499" s="3">
        <v>417108.02</v>
      </c>
      <c r="G499" s="53"/>
      <c r="H499" s="68"/>
      <c r="I499" s="59"/>
      <c r="J499" s="62"/>
      <c r="K499" s="47"/>
      <c r="L499" s="3">
        <v>511798.09</v>
      </c>
      <c r="M499" s="7">
        <f t="shared" si="78"/>
        <v>81.498549554962196</v>
      </c>
      <c r="N499" s="9">
        <f t="shared" ref="N499:N563" si="79">F499/L499*100</f>
        <v>81.498549554962196</v>
      </c>
      <c r="W499" s="7">
        <f t="shared" si="76"/>
        <v>511798.09</v>
      </c>
    </row>
    <row r="500" spans="1:23" ht="30" x14ac:dyDescent="0.25">
      <c r="A500" s="50"/>
      <c r="B500" s="65"/>
      <c r="C500" s="50"/>
      <c r="D500" s="1" t="s">
        <v>14</v>
      </c>
      <c r="E500" s="3">
        <v>0</v>
      </c>
      <c r="F500" s="3">
        <v>0</v>
      </c>
      <c r="G500" s="53"/>
      <c r="H500" s="69"/>
      <c r="I500" s="60"/>
      <c r="J500" s="63"/>
      <c r="K500" s="48"/>
      <c r="L500" s="3">
        <v>0</v>
      </c>
      <c r="M500" s="7" t="e">
        <f t="shared" si="78"/>
        <v>#DIV/0!</v>
      </c>
      <c r="N500" s="9" t="e">
        <f t="shared" si="79"/>
        <v>#DIV/0!</v>
      </c>
      <c r="W500" s="7">
        <f t="shared" si="76"/>
        <v>0</v>
      </c>
    </row>
    <row r="501" spans="1:23" ht="63.75" customHeight="1" x14ac:dyDescent="0.25">
      <c r="A501" s="50"/>
      <c r="B501" s="65"/>
      <c r="C501" s="50"/>
      <c r="D501" s="1" t="s">
        <v>15</v>
      </c>
      <c r="E501" s="3">
        <v>0</v>
      </c>
      <c r="F501" s="3">
        <v>0</v>
      </c>
      <c r="G501" s="53"/>
      <c r="H501" s="22"/>
      <c r="I501" s="4"/>
      <c r="J501" s="24"/>
      <c r="K501" s="25"/>
      <c r="L501" s="3">
        <v>0</v>
      </c>
      <c r="M501" s="7" t="e">
        <f t="shared" si="78"/>
        <v>#DIV/0!</v>
      </c>
      <c r="N501" s="9" t="e">
        <f t="shared" si="79"/>
        <v>#DIV/0!</v>
      </c>
      <c r="W501" s="7">
        <f t="shared" si="76"/>
        <v>0</v>
      </c>
    </row>
    <row r="502" spans="1:23" ht="39.75" customHeight="1" x14ac:dyDescent="0.25">
      <c r="A502" s="51"/>
      <c r="B502" s="66"/>
      <c r="C502" s="51"/>
      <c r="D502" s="1" t="s">
        <v>16</v>
      </c>
      <c r="E502" s="3">
        <v>0</v>
      </c>
      <c r="F502" s="3">
        <v>0</v>
      </c>
      <c r="G502" s="54"/>
      <c r="H502" s="22"/>
      <c r="I502" s="4"/>
      <c r="J502" s="24"/>
      <c r="K502" s="25"/>
      <c r="L502" s="3">
        <v>0</v>
      </c>
      <c r="M502" s="7" t="e">
        <f t="shared" si="78"/>
        <v>#DIV/0!</v>
      </c>
      <c r="N502" s="9" t="e">
        <f t="shared" si="79"/>
        <v>#DIV/0!</v>
      </c>
      <c r="W502" s="7">
        <f t="shared" si="76"/>
        <v>0</v>
      </c>
    </row>
    <row r="503" spans="1:23" x14ac:dyDescent="0.25">
      <c r="A503" s="49" t="s">
        <v>169</v>
      </c>
      <c r="B503" s="64" t="s">
        <v>168</v>
      </c>
      <c r="C503" s="49" t="s">
        <v>10</v>
      </c>
      <c r="D503" s="1" t="s">
        <v>11</v>
      </c>
      <c r="E503" s="2">
        <f>E504+E508</f>
        <v>595450.07999999996</v>
      </c>
      <c r="F503" s="2">
        <f>F504+F508</f>
        <v>403556.27999999997</v>
      </c>
      <c r="G503" s="52" t="s">
        <v>597</v>
      </c>
      <c r="H503" s="67" t="s">
        <v>170</v>
      </c>
      <c r="I503" s="58" t="s">
        <v>20</v>
      </c>
      <c r="J503" s="61">
        <v>8</v>
      </c>
      <c r="K503" s="46">
        <v>7</v>
      </c>
      <c r="L503" s="2">
        <f>L504+L508</f>
        <v>595450.07999999996</v>
      </c>
      <c r="M503" s="7">
        <f t="shared" si="78"/>
        <v>67.773318629833753</v>
      </c>
      <c r="N503" s="9">
        <f t="shared" si="79"/>
        <v>67.773318629833753</v>
      </c>
      <c r="W503" s="7">
        <f t="shared" si="76"/>
        <v>595450.07999999996</v>
      </c>
    </row>
    <row r="504" spans="1:23" ht="47.25" customHeight="1" x14ac:dyDescent="0.25">
      <c r="A504" s="50"/>
      <c r="B504" s="65"/>
      <c r="C504" s="50"/>
      <c r="D504" s="1" t="s">
        <v>332</v>
      </c>
      <c r="E504" s="3">
        <f>E505+E506+E507</f>
        <v>595450.07999999996</v>
      </c>
      <c r="F504" s="3">
        <f>F505+F506+F507</f>
        <v>403556.27999999997</v>
      </c>
      <c r="G504" s="53"/>
      <c r="H504" s="68"/>
      <c r="I504" s="59"/>
      <c r="J504" s="62"/>
      <c r="K504" s="47"/>
      <c r="L504" s="3">
        <f>L505+L506+L507</f>
        <v>595450.07999999996</v>
      </c>
      <c r="M504" s="7">
        <f t="shared" si="78"/>
        <v>67.773318629833753</v>
      </c>
      <c r="N504" s="9">
        <f t="shared" si="79"/>
        <v>67.773318629833753</v>
      </c>
      <c r="W504" s="7">
        <f t="shared" si="76"/>
        <v>595450.07999999996</v>
      </c>
    </row>
    <row r="505" spans="1:23" ht="30" customHeight="1" x14ac:dyDescent="0.25">
      <c r="A505" s="50"/>
      <c r="B505" s="65"/>
      <c r="C505" s="50"/>
      <c r="D505" s="1" t="s">
        <v>13</v>
      </c>
      <c r="E505" s="3">
        <v>595450.07999999996</v>
      </c>
      <c r="F505" s="3">
        <v>403556.27999999997</v>
      </c>
      <c r="G505" s="53"/>
      <c r="H505" s="68"/>
      <c r="I505" s="59"/>
      <c r="J505" s="62"/>
      <c r="K505" s="47"/>
      <c r="L505" s="3">
        <v>595450.07999999996</v>
      </c>
      <c r="M505" s="7">
        <f t="shared" si="78"/>
        <v>67.773318629833753</v>
      </c>
      <c r="N505" s="9">
        <f t="shared" si="79"/>
        <v>67.773318629833753</v>
      </c>
      <c r="W505" s="7">
        <f t="shared" si="76"/>
        <v>595450.07999999996</v>
      </c>
    </row>
    <row r="506" spans="1:23" ht="30" x14ac:dyDescent="0.25">
      <c r="A506" s="50"/>
      <c r="B506" s="65"/>
      <c r="C506" s="50"/>
      <c r="D506" s="1" t="s">
        <v>14</v>
      </c>
      <c r="E506" s="3">
        <v>0</v>
      </c>
      <c r="F506" s="3">
        <v>0</v>
      </c>
      <c r="G506" s="53"/>
      <c r="H506" s="69"/>
      <c r="I506" s="60"/>
      <c r="J506" s="63"/>
      <c r="K506" s="48"/>
      <c r="L506" s="3">
        <v>0</v>
      </c>
      <c r="M506" s="7" t="e">
        <f t="shared" si="78"/>
        <v>#DIV/0!</v>
      </c>
      <c r="N506" s="9" t="e">
        <f t="shared" si="79"/>
        <v>#DIV/0!</v>
      </c>
      <c r="W506" s="7">
        <f t="shared" si="76"/>
        <v>0</v>
      </c>
    </row>
    <row r="507" spans="1:23" ht="60" x14ac:dyDescent="0.25">
      <c r="A507" s="50"/>
      <c r="B507" s="65"/>
      <c r="C507" s="50"/>
      <c r="D507" s="1" t="s">
        <v>15</v>
      </c>
      <c r="E507" s="3">
        <v>0</v>
      </c>
      <c r="F507" s="3">
        <v>0</v>
      </c>
      <c r="G507" s="53"/>
      <c r="H507" s="22"/>
      <c r="I507" s="4"/>
      <c r="J507" s="24"/>
      <c r="K507" s="25"/>
      <c r="L507" s="3">
        <v>0</v>
      </c>
      <c r="M507" s="7" t="e">
        <f t="shared" si="78"/>
        <v>#DIV/0!</v>
      </c>
      <c r="N507" s="9" t="e">
        <f t="shared" si="79"/>
        <v>#DIV/0!</v>
      </c>
      <c r="W507" s="7">
        <f t="shared" si="76"/>
        <v>0</v>
      </c>
    </row>
    <row r="508" spans="1:23" ht="30" x14ac:dyDescent="0.25">
      <c r="A508" s="51"/>
      <c r="B508" s="66"/>
      <c r="C508" s="51"/>
      <c r="D508" s="1" t="s">
        <v>16</v>
      </c>
      <c r="E508" s="3">
        <v>0</v>
      </c>
      <c r="F508" s="3">
        <v>0</v>
      </c>
      <c r="G508" s="54"/>
      <c r="H508" s="22"/>
      <c r="I508" s="4"/>
      <c r="J508" s="24"/>
      <c r="K508" s="25"/>
      <c r="L508" s="3">
        <v>0</v>
      </c>
      <c r="M508" s="7" t="e">
        <f t="shared" si="78"/>
        <v>#DIV/0!</v>
      </c>
      <c r="N508" s="9" t="e">
        <f t="shared" si="79"/>
        <v>#DIV/0!</v>
      </c>
      <c r="W508" s="7">
        <f t="shared" si="76"/>
        <v>0</v>
      </c>
    </row>
    <row r="509" spans="1:23" ht="15.75" customHeight="1" x14ac:dyDescent="0.25">
      <c r="A509" s="49" t="s">
        <v>171</v>
      </c>
      <c r="B509" s="64" t="s">
        <v>173</v>
      </c>
      <c r="C509" s="49" t="s">
        <v>10</v>
      </c>
      <c r="D509" s="1" t="s">
        <v>11</v>
      </c>
      <c r="E509" s="2">
        <f>E510+E514</f>
        <v>1053004.05</v>
      </c>
      <c r="F509" s="2">
        <f>F510+F514</f>
        <v>781875.19</v>
      </c>
      <c r="G509" s="52" t="s">
        <v>601</v>
      </c>
      <c r="H509" s="67" t="s">
        <v>439</v>
      </c>
      <c r="I509" s="58" t="s">
        <v>20</v>
      </c>
      <c r="J509" s="61">
        <v>9</v>
      </c>
      <c r="K509" s="46">
        <v>9</v>
      </c>
      <c r="L509" s="2">
        <f>L510+L514</f>
        <v>1053004.05</v>
      </c>
      <c r="M509" s="7">
        <f t="shared" si="78"/>
        <v>74.251869211709092</v>
      </c>
      <c r="N509" s="9">
        <f t="shared" si="79"/>
        <v>74.251869211709092</v>
      </c>
      <c r="W509" s="7">
        <f t="shared" si="76"/>
        <v>1053004.05</v>
      </c>
    </row>
    <row r="510" spans="1:23" ht="47.25" customHeight="1" x14ac:dyDescent="0.25">
      <c r="A510" s="50"/>
      <c r="B510" s="65"/>
      <c r="C510" s="50"/>
      <c r="D510" s="1" t="s">
        <v>332</v>
      </c>
      <c r="E510" s="3">
        <f>E511+E512+E513</f>
        <v>1053004.05</v>
      </c>
      <c r="F510" s="3">
        <f>F511+F512+F513</f>
        <v>781875.19</v>
      </c>
      <c r="G510" s="53"/>
      <c r="H510" s="68"/>
      <c r="I510" s="59"/>
      <c r="J510" s="62"/>
      <c r="K510" s="47"/>
      <c r="L510" s="3">
        <f>L511+L512+L513</f>
        <v>1053004.05</v>
      </c>
      <c r="M510" s="7">
        <f t="shared" si="78"/>
        <v>74.251869211709092</v>
      </c>
      <c r="N510" s="9">
        <f t="shared" si="79"/>
        <v>74.251869211709092</v>
      </c>
      <c r="W510" s="7">
        <f t="shared" si="76"/>
        <v>1053004.05</v>
      </c>
    </row>
    <row r="511" spans="1:23" ht="17.25" customHeight="1" x14ac:dyDescent="0.25">
      <c r="A511" s="50"/>
      <c r="B511" s="65"/>
      <c r="C511" s="50"/>
      <c r="D511" s="1" t="s">
        <v>13</v>
      </c>
      <c r="E511" s="3">
        <v>1053004.05</v>
      </c>
      <c r="F511" s="3">
        <v>781875.19</v>
      </c>
      <c r="G511" s="53"/>
      <c r="H511" s="68"/>
      <c r="I511" s="59"/>
      <c r="J511" s="62"/>
      <c r="K511" s="47"/>
      <c r="L511" s="3">
        <v>1053004.05</v>
      </c>
      <c r="M511" s="7">
        <f t="shared" si="78"/>
        <v>74.251869211709092</v>
      </c>
      <c r="N511" s="9">
        <f t="shared" si="79"/>
        <v>74.251869211709092</v>
      </c>
      <c r="W511" s="7">
        <f t="shared" si="76"/>
        <v>1053004.05</v>
      </c>
    </row>
    <row r="512" spans="1:23" ht="30" x14ac:dyDescent="0.25">
      <c r="A512" s="50"/>
      <c r="B512" s="65"/>
      <c r="C512" s="50"/>
      <c r="D512" s="1" t="s">
        <v>14</v>
      </c>
      <c r="E512" s="3">
        <v>0</v>
      </c>
      <c r="F512" s="3">
        <v>0</v>
      </c>
      <c r="G512" s="53"/>
      <c r="H512" s="69"/>
      <c r="I512" s="60"/>
      <c r="J512" s="63"/>
      <c r="K512" s="48"/>
      <c r="L512" s="3">
        <v>0</v>
      </c>
      <c r="M512" s="7" t="e">
        <f t="shared" si="78"/>
        <v>#DIV/0!</v>
      </c>
      <c r="N512" s="9" t="e">
        <f t="shared" si="79"/>
        <v>#DIV/0!</v>
      </c>
      <c r="W512" s="7">
        <f t="shared" si="76"/>
        <v>0</v>
      </c>
    </row>
    <row r="513" spans="1:23" ht="65.25" customHeight="1" x14ac:dyDescent="0.25">
      <c r="A513" s="50"/>
      <c r="B513" s="65"/>
      <c r="C513" s="50"/>
      <c r="D513" s="1" t="s">
        <v>15</v>
      </c>
      <c r="E513" s="3">
        <v>0</v>
      </c>
      <c r="F513" s="3">
        <v>0</v>
      </c>
      <c r="G513" s="53"/>
      <c r="H513" s="22"/>
      <c r="I513" s="4"/>
      <c r="J513" s="24"/>
      <c r="K513" s="25"/>
      <c r="L513" s="3">
        <v>0</v>
      </c>
      <c r="M513" s="7" t="e">
        <f t="shared" si="78"/>
        <v>#DIV/0!</v>
      </c>
      <c r="N513" s="9" t="e">
        <f t="shared" si="79"/>
        <v>#DIV/0!</v>
      </c>
      <c r="W513" s="7">
        <f t="shared" si="76"/>
        <v>0</v>
      </c>
    </row>
    <row r="514" spans="1:23" ht="33" customHeight="1" x14ac:dyDescent="0.25">
      <c r="A514" s="51"/>
      <c r="B514" s="66"/>
      <c r="C514" s="51"/>
      <c r="D514" s="1" t="s">
        <v>16</v>
      </c>
      <c r="E514" s="3">
        <v>0</v>
      </c>
      <c r="F514" s="3">
        <v>0</v>
      </c>
      <c r="G514" s="54"/>
      <c r="H514" s="22"/>
      <c r="I514" s="4"/>
      <c r="J514" s="24"/>
      <c r="K514" s="25"/>
      <c r="L514" s="3">
        <v>0</v>
      </c>
      <c r="M514" s="7" t="e">
        <f t="shared" si="78"/>
        <v>#DIV/0!</v>
      </c>
      <c r="N514" s="9" t="e">
        <f t="shared" si="79"/>
        <v>#DIV/0!</v>
      </c>
      <c r="W514" s="7">
        <f t="shared" si="76"/>
        <v>0</v>
      </c>
    </row>
    <row r="515" spans="1:23" x14ac:dyDescent="0.25">
      <c r="A515" s="49" t="s">
        <v>174</v>
      </c>
      <c r="B515" s="64" t="s">
        <v>172</v>
      </c>
      <c r="C515" s="49" t="s">
        <v>10</v>
      </c>
      <c r="D515" s="1" t="s">
        <v>11</v>
      </c>
      <c r="E515" s="2">
        <f>E516+E520</f>
        <v>48376482.590000004</v>
      </c>
      <c r="F515" s="2">
        <f>F516+F520</f>
        <v>34216185.010000005</v>
      </c>
      <c r="G515" s="52" t="s">
        <v>602</v>
      </c>
      <c r="H515" s="67" t="s">
        <v>440</v>
      </c>
      <c r="I515" s="58" t="s">
        <v>20</v>
      </c>
      <c r="J515" s="61" t="s">
        <v>531</v>
      </c>
      <c r="K515" s="46">
        <v>698</v>
      </c>
      <c r="L515" s="2">
        <f>L516+L520</f>
        <v>48376482.590000004</v>
      </c>
      <c r="M515" s="7">
        <f t="shared" si="78"/>
        <v>70.728964112560135</v>
      </c>
      <c r="N515" s="9">
        <f t="shared" si="79"/>
        <v>70.728964112560135</v>
      </c>
      <c r="W515" s="7">
        <f t="shared" si="76"/>
        <v>48376482.590000004</v>
      </c>
    </row>
    <row r="516" spans="1:23" ht="45.75" customHeight="1" x14ac:dyDescent="0.25">
      <c r="A516" s="50"/>
      <c r="B516" s="65"/>
      <c r="C516" s="50"/>
      <c r="D516" s="1" t="s">
        <v>332</v>
      </c>
      <c r="E516" s="3">
        <f>E517+E518+E519</f>
        <v>48376482.590000004</v>
      </c>
      <c r="F516" s="3">
        <f>F517+F518+F519</f>
        <v>34216185.010000005</v>
      </c>
      <c r="G516" s="53"/>
      <c r="H516" s="68"/>
      <c r="I516" s="59"/>
      <c r="J516" s="62"/>
      <c r="K516" s="47"/>
      <c r="L516" s="3">
        <f>L517+L518+L519</f>
        <v>48376482.590000004</v>
      </c>
      <c r="M516" s="7">
        <f t="shared" si="78"/>
        <v>70.728964112560135</v>
      </c>
      <c r="N516" s="9">
        <f t="shared" si="79"/>
        <v>70.728964112560135</v>
      </c>
      <c r="W516" s="7">
        <f t="shared" si="76"/>
        <v>48376482.590000004</v>
      </c>
    </row>
    <row r="517" spans="1:23" ht="15" customHeight="1" x14ac:dyDescent="0.25">
      <c r="A517" s="50"/>
      <c r="B517" s="65"/>
      <c r="C517" s="50"/>
      <c r="D517" s="1" t="s">
        <v>13</v>
      </c>
      <c r="E517" s="3">
        <v>48376482.590000004</v>
      </c>
      <c r="F517" s="3">
        <v>34216185.010000005</v>
      </c>
      <c r="G517" s="53"/>
      <c r="H517" s="68"/>
      <c r="I517" s="59"/>
      <c r="J517" s="62"/>
      <c r="K517" s="47"/>
      <c r="L517" s="3">
        <v>48376482.590000004</v>
      </c>
      <c r="M517" s="7">
        <f t="shared" si="78"/>
        <v>70.728964112560135</v>
      </c>
      <c r="N517" s="9">
        <f t="shared" si="79"/>
        <v>70.728964112560135</v>
      </c>
      <c r="W517" s="7">
        <f t="shared" si="76"/>
        <v>48376482.590000004</v>
      </c>
    </row>
    <row r="518" spans="1:23" ht="30" x14ac:dyDescent="0.25">
      <c r="A518" s="50"/>
      <c r="B518" s="65"/>
      <c r="C518" s="50"/>
      <c r="D518" s="1" t="s">
        <v>14</v>
      </c>
      <c r="E518" s="3">
        <v>0</v>
      </c>
      <c r="F518" s="3">
        <v>0</v>
      </c>
      <c r="G518" s="53"/>
      <c r="H518" s="69"/>
      <c r="I518" s="60"/>
      <c r="J518" s="63"/>
      <c r="K518" s="48"/>
      <c r="L518" s="3">
        <v>0</v>
      </c>
      <c r="M518" s="7" t="e">
        <f t="shared" si="78"/>
        <v>#DIV/0!</v>
      </c>
      <c r="N518" s="9" t="e">
        <f t="shared" si="79"/>
        <v>#DIV/0!</v>
      </c>
      <c r="W518" s="7">
        <f t="shared" si="76"/>
        <v>0</v>
      </c>
    </row>
    <row r="519" spans="1:23" ht="60" x14ac:dyDescent="0.25">
      <c r="A519" s="50"/>
      <c r="B519" s="65"/>
      <c r="C519" s="50"/>
      <c r="D519" s="1" t="s">
        <v>15</v>
      </c>
      <c r="E519" s="3">
        <v>0</v>
      </c>
      <c r="F519" s="3">
        <v>0</v>
      </c>
      <c r="G519" s="53"/>
      <c r="H519" s="22"/>
      <c r="I519" s="4"/>
      <c r="J519" s="24"/>
      <c r="K519" s="25"/>
      <c r="L519" s="3">
        <v>0</v>
      </c>
      <c r="M519" s="7" t="e">
        <f t="shared" si="78"/>
        <v>#DIV/0!</v>
      </c>
      <c r="N519" s="9" t="e">
        <f t="shared" si="79"/>
        <v>#DIV/0!</v>
      </c>
      <c r="W519" s="7">
        <f t="shared" ref="W519:W582" si="80">L519-X519</f>
        <v>0</v>
      </c>
    </row>
    <row r="520" spans="1:23" ht="30" x14ac:dyDescent="0.25">
      <c r="A520" s="51"/>
      <c r="B520" s="66"/>
      <c r="C520" s="51"/>
      <c r="D520" s="1" t="s">
        <v>16</v>
      </c>
      <c r="E520" s="3">
        <v>0</v>
      </c>
      <c r="F520" s="3">
        <v>0</v>
      </c>
      <c r="G520" s="54"/>
      <c r="H520" s="22"/>
      <c r="I520" s="4"/>
      <c r="J520" s="24"/>
      <c r="K520" s="25"/>
      <c r="L520" s="3">
        <v>0</v>
      </c>
      <c r="M520" s="7" t="e">
        <f t="shared" si="78"/>
        <v>#DIV/0!</v>
      </c>
      <c r="N520" s="9" t="e">
        <f t="shared" si="79"/>
        <v>#DIV/0!</v>
      </c>
      <c r="W520" s="7">
        <f t="shared" si="80"/>
        <v>0</v>
      </c>
    </row>
    <row r="521" spans="1:23" outlineLevel="1" x14ac:dyDescent="0.25">
      <c r="A521" s="49" t="s">
        <v>321</v>
      </c>
      <c r="B521" s="64" t="s">
        <v>322</v>
      </c>
      <c r="C521" s="49" t="s">
        <v>211</v>
      </c>
      <c r="D521" s="1" t="s">
        <v>11</v>
      </c>
      <c r="E521" s="2">
        <f>E522+E526</f>
        <v>94279</v>
      </c>
      <c r="F521" s="2">
        <f>F522+F526</f>
        <v>94279</v>
      </c>
      <c r="G521" s="52" t="s">
        <v>488</v>
      </c>
      <c r="H521" s="22"/>
      <c r="I521" s="4"/>
      <c r="J521" s="24"/>
      <c r="K521" s="25"/>
      <c r="L521" s="2">
        <f>L522+L526</f>
        <v>94279</v>
      </c>
      <c r="N521" s="9">
        <f t="shared" si="79"/>
        <v>100</v>
      </c>
      <c r="W521" s="7">
        <f t="shared" si="80"/>
        <v>94279</v>
      </c>
    </row>
    <row r="522" spans="1:23" ht="45" customHeight="1" outlineLevel="1" x14ac:dyDescent="0.25">
      <c r="A522" s="50"/>
      <c r="B522" s="65"/>
      <c r="C522" s="50"/>
      <c r="D522" s="1" t="s">
        <v>332</v>
      </c>
      <c r="E522" s="3">
        <f>E523+E524+E525</f>
        <v>94279</v>
      </c>
      <c r="F522" s="3">
        <f>F523+F524+F525</f>
        <v>94279</v>
      </c>
      <c r="G522" s="53"/>
      <c r="H522" s="22"/>
      <c r="I522" s="4"/>
      <c r="J522" s="24"/>
      <c r="K522" s="25"/>
      <c r="L522" s="3">
        <f>L523+L524+L525</f>
        <v>94279</v>
      </c>
      <c r="N522" s="9">
        <f t="shared" si="79"/>
        <v>100</v>
      </c>
      <c r="W522" s="7">
        <f t="shared" si="80"/>
        <v>94279</v>
      </c>
    </row>
    <row r="523" spans="1:23" ht="30" outlineLevel="1" x14ac:dyDescent="0.25">
      <c r="A523" s="50"/>
      <c r="B523" s="65"/>
      <c r="C523" s="50"/>
      <c r="D523" s="1" t="s">
        <v>13</v>
      </c>
      <c r="E523" s="3">
        <f>E529</f>
        <v>0</v>
      </c>
      <c r="F523" s="3">
        <f t="shared" ref="F523:F526" si="81">F529</f>
        <v>0</v>
      </c>
      <c r="G523" s="53"/>
      <c r="H523" s="22"/>
      <c r="I523" s="4"/>
      <c r="J523" s="24"/>
      <c r="K523" s="25"/>
      <c r="L523" s="3">
        <f>L529</f>
        <v>0</v>
      </c>
      <c r="N523" s="9" t="e">
        <f t="shared" si="79"/>
        <v>#DIV/0!</v>
      </c>
      <c r="W523" s="7">
        <f t="shared" si="80"/>
        <v>0</v>
      </c>
    </row>
    <row r="524" spans="1:23" ht="30" outlineLevel="1" x14ac:dyDescent="0.25">
      <c r="A524" s="50"/>
      <c r="B524" s="65"/>
      <c r="C524" s="50"/>
      <c r="D524" s="1" t="s">
        <v>14</v>
      </c>
      <c r="E524" s="3">
        <f>E530</f>
        <v>0</v>
      </c>
      <c r="F524" s="3">
        <f t="shared" si="81"/>
        <v>0</v>
      </c>
      <c r="G524" s="53"/>
      <c r="H524" s="22"/>
      <c r="I524" s="4"/>
      <c r="J524" s="24"/>
      <c r="K524" s="25"/>
      <c r="L524" s="3">
        <f>L530</f>
        <v>0</v>
      </c>
      <c r="N524" s="9" t="e">
        <f t="shared" si="79"/>
        <v>#DIV/0!</v>
      </c>
      <c r="W524" s="7">
        <f t="shared" si="80"/>
        <v>0</v>
      </c>
    </row>
    <row r="525" spans="1:23" ht="60" outlineLevel="1" x14ac:dyDescent="0.25">
      <c r="A525" s="50"/>
      <c r="B525" s="65"/>
      <c r="C525" s="50"/>
      <c r="D525" s="1" t="s">
        <v>15</v>
      </c>
      <c r="E525" s="3">
        <f>E531</f>
        <v>94279</v>
      </c>
      <c r="F525" s="3">
        <f t="shared" si="81"/>
        <v>94279</v>
      </c>
      <c r="G525" s="53"/>
      <c r="H525" s="22"/>
      <c r="I525" s="4"/>
      <c r="J525" s="24"/>
      <c r="K525" s="25"/>
      <c r="L525" s="3">
        <f>L531</f>
        <v>94279</v>
      </c>
      <c r="N525" s="9">
        <f t="shared" si="79"/>
        <v>100</v>
      </c>
      <c r="W525" s="7">
        <f t="shared" si="80"/>
        <v>94279</v>
      </c>
    </row>
    <row r="526" spans="1:23" ht="30" outlineLevel="1" x14ac:dyDescent="0.25">
      <c r="A526" s="51"/>
      <c r="B526" s="66"/>
      <c r="C526" s="51"/>
      <c r="D526" s="1" t="s">
        <v>16</v>
      </c>
      <c r="E526" s="3">
        <f>E532</f>
        <v>0</v>
      </c>
      <c r="F526" s="3">
        <f t="shared" si="81"/>
        <v>0</v>
      </c>
      <c r="G526" s="54"/>
      <c r="H526" s="22"/>
      <c r="I526" s="4"/>
      <c r="J526" s="24"/>
      <c r="K526" s="25"/>
      <c r="L526" s="3">
        <f>L532</f>
        <v>0</v>
      </c>
      <c r="N526" s="9" t="e">
        <f t="shared" si="79"/>
        <v>#DIV/0!</v>
      </c>
      <c r="W526" s="7">
        <f t="shared" si="80"/>
        <v>0</v>
      </c>
    </row>
    <row r="527" spans="1:23" ht="15" customHeight="1" outlineLevel="1" x14ac:dyDescent="0.25">
      <c r="A527" s="49" t="s">
        <v>318</v>
      </c>
      <c r="B527" s="64" t="s">
        <v>319</v>
      </c>
      <c r="C527" s="49" t="s">
        <v>10</v>
      </c>
      <c r="D527" s="1" t="s">
        <v>11</v>
      </c>
      <c r="E527" s="2">
        <f>E528+E532</f>
        <v>94279</v>
      </c>
      <c r="F527" s="2">
        <f>F528+F532</f>
        <v>94279</v>
      </c>
      <c r="G527" s="52" t="s">
        <v>604</v>
      </c>
      <c r="H527" s="67" t="s">
        <v>320</v>
      </c>
      <c r="I527" s="58" t="s">
        <v>20</v>
      </c>
      <c r="J527" s="61">
        <v>1</v>
      </c>
      <c r="K527" s="46">
        <v>1</v>
      </c>
      <c r="L527" s="2">
        <f>L528+L532</f>
        <v>94279</v>
      </c>
      <c r="N527" s="9">
        <f t="shared" si="79"/>
        <v>100</v>
      </c>
      <c r="W527" s="7">
        <f t="shared" si="80"/>
        <v>94279</v>
      </c>
    </row>
    <row r="528" spans="1:23" ht="44.25" customHeight="1" outlineLevel="1" x14ac:dyDescent="0.25">
      <c r="A528" s="50"/>
      <c r="B528" s="65"/>
      <c r="C528" s="50"/>
      <c r="D528" s="1" t="s">
        <v>332</v>
      </c>
      <c r="E528" s="3">
        <f>E529+E530+E531</f>
        <v>94279</v>
      </c>
      <c r="F528" s="3">
        <f>F529+F530+F531</f>
        <v>94279</v>
      </c>
      <c r="G528" s="53"/>
      <c r="H528" s="68"/>
      <c r="I528" s="59"/>
      <c r="J528" s="62"/>
      <c r="K528" s="47"/>
      <c r="L528" s="3">
        <f>L529+L530+L531</f>
        <v>94279</v>
      </c>
      <c r="N528" s="9">
        <f t="shared" si="79"/>
        <v>100</v>
      </c>
      <c r="W528" s="7">
        <f t="shared" si="80"/>
        <v>94279</v>
      </c>
    </row>
    <row r="529" spans="1:26" ht="30" outlineLevel="1" x14ac:dyDescent="0.25">
      <c r="A529" s="50"/>
      <c r="B529" s="65"/>
      <c r="C529" s="50"/>
      <c r="D529" s="1" t="s">
        <v>13</v>
      </c>
      <c r="E529" s="3">
        <v>0</v>
      </c>
      <c r="F529" s="3">
        <v>0</v>
      </c>
      <c r="G529" s="53"/>
      <c r="H529" s="68"/>
      <c r="I529" s="59"/>
      <c r="J529" s="62"/>
      <c r="K529" s="47"/>
      <c r="L529" s="3">
        <v>0</v>
      </c>
      <c r="N529" s="9" t="e">
        <f t="shared" si="79"/>
        <v>#DIV/0!</v>
      </c>
      <c r="W529" s="7">
        <f t="shared" si="80"/>
        <v>0</v>
      </c>
    </row>
    <row r="530" spans="1:26" ht="30" outlineLevel="1" x14ac:dyDescent="0.25">
      <c r="A530" s="50"/>
      <c r="B530" s="65"/>
      <c r="C530" s="50"/>
      <c r="D530" s="1" t="s">
        <v>14</v>
      </c>
      <c r="E530" s="3">
        <v>0</v>
      </c>
      <c r="F530" s="3">
        <v>0</v>
      </c>
      <c r="G530" s="53"/>
      <c r="H530" s="69"/>
      <c r="I530" s="60"/>
      <c r="J530" s="63"/>
      <c r="K530" s="48"/>
      <c r="L530" s="3">
        <v>0</v>
      </c>
      <c r="N530" s="9" t="e">
        <f t="shared" si="79"/>
        <v>#DIV/0!</v>
      </c>
      <c r="W530" s="7">
        <f t="shared" si="80"/>
        <v>0</v>
      </c>
    </row>
    <row r="531" spans="1:26" ht="60" outlineLevel="1" x14ac:dyDescent="0.25">
      <c r="A531" s="50"/>
      <c r="B531" s="65"/>
      <c r="C531" s="50"/>
      <c r="D531" s="1" t="s">
        <v>15</v>
      </c>
      <c r="E531" s="3">
        <v>94279</v>
      </c>
      <c r="F531" s="3">
        <v>94279</v>
      </c>
      <c r="G531" s="53"/>
      <c r="H531" s="22"/>
      <c r="I531" s="4"/>
      <c r="J531" s="24"/>
      <c r="K531" s="25"/>
      <c r="L531" s="3">
        <v>94279</v>
      </c>
      <c r="N531" s="9">
        <f t="shared" si="79"/>
        <v>100</v>
      </c>
      <c r="W531" s="7">
        <f t="shared" si="80"/>
        <v>94279</v>
      </c>
    </row>
    <row r="532" spans="1:26" ht="30" outlineLevel="1" x14ac:dyDescent="0.25">
      <c r="A532" s="51"/>
      <c r="B532" s="66"/>
      <c r="C532" s="51"/>
      <c r="D532" s="1" t="s">
        <v>16</v>
      </c>
      <c r="E532" s="3">
        <v>0</v>
      </c>
      <c r="F532" s="3">
        <v>0</v>
      </c>
      <c r="G532" s="54"/>
      <c r="H532" s="22"/>
      <c r="I532" s="4"/>
      <c r="J532" s="24"/>
      <c r="K532" s="25"/>
      <c r="L532" s="3">
        <v>0</v>
      </c>
      <c r="N532" s="9" t="e">
        <f t="shared" si="79"/>
        <v>#DIV/0!</v>
      </c>
      <c r="W532" s="7">
        <f t="shared" si="80"/>
        <v>0</v>
      </c>
    </row>
    <row r="533" spans="1:26" x14ac:dyDescent="0.25">
      <c r="A533" s="49" t="s">
        <v>175</v>
      </c>
      <c r="B533" s="64" t="s">
        <v>177</v>
      </c>
      <c r="C533" s="49" t="s">
        <v>10</v>
      </c>
      <c r="D533" s="1" t="s">
        <v>11</v>
      </c>
      <c r="E533" s="2">
        <f>E534+E538</f>
        <v>4869882142.5900002</v>
      </c>
      <c r="F533" s="2">
        <f>F534+F538</f>
        <v>3812460550.9799995</v>
      </c>
      <c r="G533" s="52" t="s">
        <v>668</v>
      </c>
      <c r="H533" s="22"/>
      <c r="I533" s="4"/>
      <c r="J533" s="24"/>
      <c r="K533" s="25"/>
      <c r="L533" s="2">
        <f>L534+L538</f>
        <v>4869882142.5900002</v>
      </c>
      <c r="M533" s="7">
        <f t="shared" si="78"/>
        <v>78.286505491329592</v>
      </c>
      <c r="N533" s="9">
        <f t="shared" si="79"/>
        <v>78.286505491329592</v>
      </c>
      <c r="P533" s="7"/>
      <c r="Q533" s="7"/>
      <c r="W533" s="7">
        <f t="shared" si="80"/>
        <v>4869882142.5900002</v>
      </c>
    </row>
    <row r="534" spans="1:26" ht="44.25" customHeight="1" x14ac:dyDescent="0.25">
      <c r="A534" s="50"/>
      <c r="B534" s="65"/>
      <c r="C534" s="50"/>
      <c r="D534" s="1" t="s">
        <v>332</v>
      </c>
      <c r="E534" s="3">
        <f>E535+E536+E537</f>
        <v>4869882142.5900002</v>
      </c>
      <c r="F534" s="3">
        <f>F535+F536+F537</f>
        <v>3812460550.9799995</v>
      </c>
      <c r="G534" s="53"/>
      <c r="H534" s="22"/>
      <c r="I534" s="4"/>
      <c r="J534" s="24"/>
      <c r="K534" s="25"/>
      <c r="L534" s="3">
        <f>L535+L536+L537</f>
        <v>4869882142.5900002</v>
      </c>
      <c r="M534" s="7">
        <f t="shared" si="78"/>
        <v>78.286505491329592</v>
      </c>
      <c r="N534" s="9">
        <f t="shared" si="79"/>
        <v>78.286505491329592</v>
      </c>
      <c r="Q534" s="7"/>
      <c r="W534" s="7">
        <f t="shared" si="80"/>
        <v>4869882142.5900002</v>
      </c>
    </row>
    <row r="535" spans="1:26" ht="15" customHeight="1" x14ac:dyDescent="0.25">
      <c r="A535" s="50"/>
      <c r="B535" s="65"/>
      <c r="C535" s="50"/>
      <c r="D535" s="1" t="s">
        <v>13</v>
      </c>
      <c r="E535" s="3">
        <f t="shared" ref="E535:E537" si="82">E541+E618+E654+E726+E758</f>
        <v>1127679542.5899999</v>
      </c>
      <c r="F535" s="3">
        <f t="shared" ref="F535:F538" si="83">F541+F618+F654+F726+F758</f>
        <v>808963888.77999985</v>
      </c>
      <c r="G535" s="53"/>
      <c r="H535" s="22"/>
      <c r="I535" s="4"/>
      <c r="J535" s="24"/>
      <c r="K535" s="25"/>
      <c r="L535" s="3">
        <f t="shared" ref="L535" si="84">L541+L618+L654+L726+L758</f>
        <v>1127679542.5899999</v>
      </c>
      <c r="M535" s="7">
        <f t="shared" si="78"/>
        <v>71.737036828921333</v>
      </c>
      <c r="N535" s="9">
        <f t="shared" si="79"/>
        <v>71.737036828921333</v>
      </c>
      <c r="W535" s="7">
        <f t="shared" si="80"/>
        <v>1127679542.5899999</v>
      </c>
    </row>
    <row r="536" spans="1:26" ht="30" x14ac:dyDescent="0.25">
      <c r="A536" s="50"/>
      <c r="B536" s="65"/>
      <c r="C536" s="50"/>
      <c r="D536" s="1" t="s">
        <v>14</v>
      </c>
      <c r="E536" s="3">
        <f t="shared" si="82"/>
        <v>3742202600</v>
      </c>
      <c r="F536" s="3">
        <f t="shared" si="83"/>
        <v>3003496662.1999998</v>
      </c>
      <c r="G536" s="53"/>
      <c r="H536" s="22"/>
      <c r="I536" s="4"/>
      <c r="J536" s="24"/>
      <c r="K536" s="25"/>
      <c r="L536" s="3">
        <f t="shared" ref="L536" si="85">L542+L619+L655+L727+L759</f>
        <v>3742202600</v>
      </c>
      <c r="M536" s="7">
        <f t="shared" si="78"/>
        <v>80.260129748186259</v>
      </c>
      <c r="N536" s="9">
        <f t="shared" si="79"/>
        <v>80.260129748186259</v>
      </c>
      <c r="W536" s="7">
        <f t="shared" si="80"/>
        <v>3742202600</v>
      </c>
    </row>
    <row r="537" spans="1:26" ht="60" x14ac:dyDescent="0.25">
      <c r="A537" s="50"/>
      <c r="B537" s="65"/>
      <c r="C537" s="50"/>
      <c r="D537" s="1" t="s">
        <v>15</v>
      </c>
      <c r="E537" s="3">
        <f t="shared" si="82"/>
        <v>0</v>
      </c>
      <c r="F537" s="3">
        <f t="shared" si="83"/>
        <v>0</v>
      </c>
      <c r="G537" s="53"/>
      <c r="H537" s="22"/>
      <c r="I537" s="4"/>
      <c r="J537" s="24"/>
      <c r="K537" s="25"/>
      <c r="L537" s="3">
        <f t="shared" ref="L537" si="86">L543+L620+L656+L728+L760</f>
        <v>0</v>
      </c>
      <c r="M537" s="7" t="e">
        <f t="shared" si="78"/>
        <v>#DIV/0!</v>
      </c>
      <c r="N537" s="9" t="e">
        <f t="shared" si="79"/>
        <v>#DIV/0!</v>
      </c>
      <c r="W537" s="7">
        <f t="shared" si="80"/>
        <v>0</v>
      </c>
    </row>
    <row r="538" spans="1:26" ht="30" x14ac:dyDescent="0.25">
      <c r="A538" s="51"/>
      <c r="B538" s="66"/>
      <c r="C538" s="51"/>
      <c r="D538" s="1" t="s">
        <v>16</v>
      </c>
      <c r="E538" s="3">
        <f>E544+E621+E657+E729+E761</f>
        <v>0</v>
      </c>
      <c r="F538" s="3">
        <f t="shared" si="83"/>
        <v>0</v>
      </c>
      <c r="G538" s="54"/>
      <c r="H538" s="22"/>
      <c r="I538" s="4"/>
      <c r="J538" s="24"/>
      <c r="K538" s="25"/>
      <c r="L538" s="3">
        <f>L544+L621+L657+L729+L761</f>
        <v>0</v>
      </c>
      <c r="M538" s="7" t="e">
        <f t="shared" si="78"/>
        <v>#DIV/0!</v>
      </c>
      <c r="N538" s="9" t="e">
        <f t="shared" si="79"/>
        <v>#DIV/0!</v>
      </c>
      <c r="W538" s="7">
        <f t="shared" si="80"/>
        <v>0</v>
      </c>
    </row>
    <row r="539" spans="1:26" x14ac:dyDescent="0.25">
      <c r="A539" s="49" t="s">
        <v>176</v>
      </c>
      <c r="B539" s="64" t="s">
        <v>178</v>
      </c>
      <c r="C539" s="49" t="s">
        <v>327</v>
      </c>
      <c r="D539" s="1" t="s">
        <v>11</v>
      </c>
      <c r="E539" s="2">
        <f>E540+E544</f>
        <v>2821207700.6300001</v>
      </c>
      <c r="F539" s="2">
        <f>F540+F544</f>
        <v>2250647668.3199997</v>
      </c>
      <c r="G539" s="52" t="s">
        <v>691</v>
      </c>
      <c r="H539" s="22"/>
      <c r="I539" s="4"/>
      <c r="J539" s="24"/>
      <c r="K539" s="25"/>
      <c r="L539" s="2">
        <f>L540+L544</f>
        <v>2821207700.6300001</v>
      </c>
      <c r="M539" s="7">
        <f t="shared" si="78"/>
        <v>79.7760359089269</v>
      </c>
      <c r="N539" s="9">
        <f t="shared" si="79"/>
        <v>79.7760359089269</v>
      </c>
      <c r="P539" s="7">
        <v>558332118.35000002</v>
      </c>
      <c r="Q539" s="7">
        <f>P539-E539</f>
        <v>-2262875582.2800002</v>
      </c>
      <c r="W539" s="7">
        <f t="shared" si="80"/>
        <v>2821207700.6300001</v>
      </c>
    </row>
    <row r="540" spans="1:26" ht="60.75" customHeight="1" x14ac:dyDescent="0.25">
      <c r="A540" s="50"/>
      <c r="B540" s="65"/>
      <c r="C540" s="50"/>
      <c r="D540" s="1" t="s">
        <v>332</v>
      </c>
      <c r="E540" s="3">
        <f>E541+E542+E543</f>
        <v>2821207700.6300001</v>
      </c>
      <c r="F540" s="3">
        <f>F541+F542+F543</f>
        <v>2250647668.3199997</v>
      </c>
      <c r="G540" s="53"/>
      <c r="H540" s="22"/>
      <c r="I540" s="4"/>
      <c r="J540" s="24"/>
      <c r="K540" s="25"/>
      <c r="L540" s="3">
        <f>L541+L542+L543</f>
        <v>2821207700.6300001</v>
      </c>
      <c r="M540" s="7">
        <f t="shared" si="78"/>
        <v>79.7760359089269</v>
      </c>
      <c r="N540" s="9">
        <f t="shared" si="79"/>
        <v>79.7760359089269</v>
      </c>
      <c r="W540" s="7">
        <f t="shared" si="80"/>
        <v>2821207700.6300001</v>
      </c>
    </row>
    <row r="541" spans="1:26" ht="33" customHeight="1" x14ac:dyDescent="0.25">
      <c r="A541" s="50"/>
      <c r="B541" s="65"/>
      <c r="C541" s="50"/>
      <c r="D541" s="1" t="s">
        <v>13</v>
      </c>
      <c r="E541" s="3">
        <f>E547+E553+E562+E568+E574+E580+E588+E594+E600+E606+E612</f>
        <v>386823900.63</v>
      </c>
      <c r="F541" s="3">
        <f>F547+F553+F562+F568+F574+F580+F588+F594+F600+F606+F612</f>
        <v>299873088.74000001</v>
      </c>
      <c r="G541" s="53"/>
      <c r="H541" s="22"/>
      <c r="I541" s="4"/>
      <c r="J541" s="24"/>
      <c r="K541" s="25"/>
      <c r="L541" s="3">
        <f>L547+L553+L562+L568+L574+L580+L588+L594+L600+L606+L612</f>
        <v>386823900.63</v>
      </c>
      <c r="M541" s="7">
        <f t="shared" si="78"/>
        <v>77.52186156326232</v>
      </c>
      <c r="N541" s="9">
        <f t="shared" si="79"/>
        <v>77.52186156326232</v>
      </c>
      <c r="W541" s="7">
        <f t="shared" si="80"/>
        <v>386823900.63</v>
      </c>
      <c r="Z541" s="7" t="e">
        <f>#REF!+#REF!</f>
        <v>#REF!</v>
      </c>
    </row>
    <row r="542" spans="1:26" ht="30" x14ac:dyDescent="0.25">
      <c r="A542" s="50"/>
      <c r="B542" s="65"/>
      <c r="C542" s="50"/>
      <c r="D542" s="1" t="s">
        <v>14</v>
      </c>
      <c r="E542" s="3">
        <f>E548+E554+E563+E569+E575+E583+E589+E595+E601+E607+E613</f>
        <v>2434383800</v>
      </c>
      <c r="F542" s="3">
        <f>F548+F554+F563+F569+F575+F583+F589+F595+F601+F607+F613</f>
        <v>1950774579.5799999</v>
      </c>
      <c r="G542" s="53"/>
      <c r="H542" s="22"/>
      <c r="I542" s="4"/>
      <c r="J542" s="24"/>
      <c r="K542" s="25"/>
      <c r="L542" s="3">
        <f>L548+L554+L563+L569+L575+L583+L589+L595+L601+L607+L613</f>
        <v>2434383800</v>
      </c>
      <c r="M542" s="7">
        <f t="shared" si="78"/>
        <v>80.134224503958663</v>
      </c>
      <c r="N542" s="9">
        <f t="shared" si="79"/>
        <v>80.134224503958663</v>
      </c>
      <c r="W542" s="7">
        <f t="shared" si="80"/>
        <v>2434383800</v>
      </c>
      <c r="Z542" s="7" t="e">
        <f>346112280.46+Z541</f>
        <v>#REF!</v>
      </c>
    </row>
    <row r="543" spans="1:26" ht="60" x14ac:dyDescent="0.25">
      <c r="A543" s="50"/>
      <c r="B543" s="65"/>
      <c r="C543" s="50"/>
      <c r="D543" s="1" t="s">
        <v>15</v>
      </c>
      <c r="E543" s="3">
        <f t="shared" ref="E543" si="87">E549+E555+E564+E570+E576+E584+E590+E596+E602+E608</f>
        <v>0</v>
      </c>
      <c r="F543" s="3">
        <f t="shared" ref="F543" si="88">F549+F555+F564+F570+F576+F584+F590+F596+F602+F608</f>
        <v>0</v>
      </c>
      <c r="G543" s="53"/>
      <c r="H543" s="22"/>
      <c r="I543" s="4"/>
      <c r="J543" s="24"/>
      <c r="K543" s="25"/>
      <c r="L543" s="3">
        <f t="shared" ref="L543" si="89">L549+L555+L564+L570+L576+L584+L590+L596+L602+L608</f>
        <v>0</v>
      </c>
      <c r="M543" s="7" t="e">
        <f t="shared" si="78"/>
        <v>#DIV/0!</v>
      </c>
      <c r="N543" s="9" t="e">
        <f t="shared" si="79"/>
        <v>#DIV/0!</v>
      </c>
      <c r="W543" s="7">
        <f t="shared" si="80"/>
        <v>0</v>
      </c>
    </row>
    <row r="544" spans="1:26" ht="92.25" customHeight="1" x14ac:dyDescent="0.25">
      <c r="A544" s="51"/>
      <c r="B544" s="66"/>
      <c r="C544" s="51"/>
      <c r="D544" s="1" t="s">
        <v>16</v>
      </c>
      <c r="E544" s="3">
        <f>E550+E556+E565+E571+E577+E585+E591+E597+E603+E609</f>
        <v>0</v>
      </c>
      <c r="F544" s="3">
        <f>F550+F556+F565+F571+F577+F585+F591+F597+F603+F609</f>
        <v>0</v>
      </c>
      <c r="G544" s="54"/>
      <c r="H544" s="22"/>
      <c r="I544" s="4"/>
      <c r="J544" s="24"/>
      <c r="K544" s="25"/>
      <c r="L544" s="3">
        <f>L550+L556+L565+L571+L577+L585+L591+L597+L603+L609</f>
        <v>0</v>
      </c>
      <c r="M544" s="7" t="e">
        <f t="shared" si="78"/>
        <v>#DIV/0!</v>
      </c>
      <c r="N544" s="9" t="e">
        <f t="shared" si="79"/>
        <v>#DIV/0!</v>
      </c>
      <c r="W544" s="7">
        <f t="shared" si="80"/>
        <v>0</v>
      </c>
    </row>
    <row r="545" spans="1:23" x14ac:dyDescent="0.25">
      <c r="A545" s="49" t="s">
        <v>180</v>
      </c>
      <c r="B545" s="64" t="s">
        <v>208</v>
      </c>
      <c r="C545" s="49" t="s">
        <v>10</v>
      </c>
      <c r="D545" s="1" t="s">
        <v>11</v>
      </c>
      <c r="E545" s="2">
        <f>E546+E550</f>
        <v>3334000</v>
      </c>
      <c r="F545" s="2">
        <f>F546+F550</f>
        <v>1726003.88</v>
      </c>
      <c r="G545" s="101" t="s">
        <v>692</v>
      </c>
      <c r="H545" s="83" t="s">
        <v>179</v>
      </c>
      <c r="I545" s="84" t="s">
        <v>20</v>
      </c>
      <c r="J545" s="61">
        <v>5</v>
      </c>
      <c r="K545" s="46">
        <v>6</v>
      </c>
      <c r="L545" s="2">
        <f>L546+L550</f>
        <v>3334000</v>
      </c>
      <c r="M545" s="7">
        <f t="shared" si="78"/>
        <v>51.769762447510494</v>
      </c>
      <c r="N545" s="9">
        <f t="shared" si="79"/>
        <v>51.769762447510494</v>
      </c>
      <c r="W545" s="7">
        <f t="shared" si="80"/>
        <v>3334000</v>
      </c>
    </row>
    <row r="546" spans="1:23" ht="60" x14ac:dyDescent="0.25">
      <c r="A546" s="50"/>
      <c r="B546" s="65"/>
      <c r="C546" s="50"/>
      <c r="D546" s="1" t="s">
        <v>332</v>
      </c>
      <c r="E546" s="3">
        <f>E547+E548+E549</f>
        <v>3334000</v>
      </c>
      <c r="F546" s="3">
        <f>F547+F548+F549</f>
        <v>1726003.88</v>
      </c>
      <c r="G546" s="102"/>
      <c r="H546" s="83"/>
      <c r="I546" s="84"/>
      <c r="J546" s="63"/>
      <c r="K546" s="48"/>
      <c r="L546" s="3">
        <f>L547+L548+L549</f>
        <v>3334000</v>
      </c>
      <c r="M546" s="7">
        <f t="shared" si="78"/>
        <v>51.769762447510494</v>
      </c>
      <c r="N546" s="9">
        <f t="shared" si="79"/>
        <v>51.769762447510494</v>
      </c>
      <c r="W546" s="7">
        <f t="shared" si="80"/>
        <v>3334000</v>
      </c>
    </row>
    <row r="547" spans="1:23" ht="30" x14ac:dyDescent="0.25">
      <c r="A547" s="50"/>
      <c r="B547" s="65"/>
      <c r="C547" s="50"/>
      <c r="D547" s="1" t="s">
        <v>13</v>
      </c>
      <c r="E547" s="3">
        <v>0</v>
      </c>
      <c r="F547" s="3">
        <v>0</v>
      </c>
      <c r="G547" s="102"/>
      <c r="H547" s="83" t="s">
        <v>181</v>
      </c>
      <c r="I547" s="84" t="s">
        <v>20</v>
      </c>
      <c r="J547" s="82">
        <v>26</v>
      </c>
      <c r="K547" s="85">
        <v>19</v>
      </c>
      <c r="L547" s="3">
        <v>0</v>
      </c>
      <c r="M547" s="7" t="e">
        <f t="shared" si="78"/>
        <v>#DIV/0!</v>
      </c>
      <c r="N547" s="9" t="e">
        <f t="shared" si="79"/>
        <v>#DIV/0!</v>
      </c>
      <c r="W547" s="7">
        <f t="shared" si="80"/>
        <v>0</v>
      </c>
    </row>
    <row r="548" spans="1:23" ht="30" x14ac:dyDescent="0.25">
      <c r="A548" s="50"/>
      <c r="B548" s="65"/>
      <c r="C548" s="50"/>
      <c r="D548" s="1" t="s">
        <v>14</v>
      </c>
      <c r="E548" s="3">
        <v>3334000</v>
      </c>
      <c r="F548" s="3">
        <v>1726003.88</v>
      </c>
      <c r="G548" s="102"/>
      <c r="H548" s="83"/>
      <c r="I548" s="84"/>
      <c r="J548" s="82"/>
      <c r="K548" s="85"/>
      <c r="L548" s="3">
        <v>3334000</v>
      </c>
      <c r="M548" s="7">
        <f t="shared" si="78"/>
        <v>51.769762447510494</v>
      </c>
      <c r="N548" s="9">
        <f t="shared" si="79"/>
        <v>51.769762447510494</v>
      </c>
      <c r="W548" s="7">
        <f t="shared" si="80"/>
        <v>3334000</v>
      </c>
    </row>
    <row r="549" spans="1:23" ht="63" customHeight="1" x14ac:dyDescent="0.25">
      <c r="A549" s="50"/>
      <c r="B549" s="65"/>
      <c r="C549" s="50"/>
      <c r="D549" s="1" t="s">
        <v>15</v>
      </c>
      <c r="E549" s="3">
        <v>0</v>
      </c>
      <c r="F549" s="3">
        <v>0</v>
      </c>
      <c r="G549" s="102"/>
      <c r="H549" s="22" t="s">
        <v>447</v>
      </c>
      <c r="I549" s="23" t="s">
        <v>187</v>
      </c>
      <c r="J549" s="24">
        <v>21</v>
      </c>
      <c r="K549" s="25">
        <v>12</v>
      </c>
      <c r="L549" s="3">
        <v>0</v>
      </c>
      <c r="M549" s="7" t="e">
        <f t="shared" si="78"/>
        <v>#DIV/0!</v>
      </c>
      <c r="N549" s="9" t="e">
        <f t="shared" si="79"/>
        <v>#DIV/0!</v>
      </c>
      <c r="W549" s="7">
        <f t="shared" si="80"/>
        <v>0</v>
      </c>
    </row>
    <row r="550" spans="1:23" ht="120" customHeight="1" x14ac:dyDescent="0.25">
      <c r="A550" s="51"/>
      <c r="B550" s="66"/>
      <c r="C550" s="51"/>
      <c r="D550" s="1" t="s">
        <v>16</v>
      </c>
      <c r="E550" s="3">
        <v>0</v>
      </c>
      <c r="F550" s="3">
        <v>0</v>
      </c>
      <c r="G550" s="103"/>
      <c r="H550" s="22"/>
      <c r="I550" s="4"/>
      <c r="J550" s="24"/>
      <c r="K550" s="25"/>
      <c r="L550" s="3">
        <v>0</v>
      </c>
      <c r="M550" s="7" t="e">
        <f t="shared" si="78"/>
        <v>#DIV/0!</v>
      </c>
      <c r="N550" s="9" t="e">
        <f t="shared" si="79"/>
        <v>#DIV/0!</v>
      </c>
      <c r="W550" s="7">
        <f t="shared" si="80"/>
        <v>0</v>
      </c>
    </row>
    <row r="551" spans="1:23" ht="106.5" customHeight="1" x14ac:dyDescent="0.25">
      <c r="A551" s="49" t="s">
        <v>182</v>
      </c>
      <c r="B551" s="49" t="s">
        <v>183</v>
      </c>
      <c r="C551" s="49" t="s">
        <v>10</v>
      </c>
      <c r="D551" s="1" t="s">
        <v>11</v>
      </c>
      <c r="E551" s="2">
        <f>E552+E556</f>
        <v>404252000</v>
      </c>
      <c r="F551" s="2">
        <f>F552+F556</f>
        <v>232987626.23999998</v>
      </c>
      <c r="G551" s="117" t="s">
        <v>693</v>
      </c>
      <c r="H551" s="22" t="s">
        <v>184</v>
      </c>
      <c r="I551" s="23" t="s">
        <v>20</v>
      </c>
      <c r="J551" s="24">
        <v>1681</v>
      </c>
      <c r="K551" s="25">
        <v>951</v>
      </c>
      <c r="L551" s="2">
        <f>L552+L556</f>
        <v>404252000</v>
      </c>
      <c r="M551" s="7">
        <f t="shared" si="78"/>
        <v>57.634254435352204</v>
      </c>
      <c r="N551" s="9">
        <f t="shared" si="79"/>
        <v>57.634254435352204</v>
      </c>
      <c r="W551" s="7">
        <f t="shared" si="80"/>
        <v>404252000</v>
      </c>
    </row>
    <row r="552" spans="1:23" ht="122.25" customHeight="1" x14ac:dyDescent="0.25">
      <c r="A552" s="50"/>
      <c r="B552" s="50"/>
      <c r="C552" s="50"/>
      <c r="D552" s="1" t="s">
        <v>332</v>
      </c>
      <c r="E552" s="3">
        <f>E553+E554+E555</f>
        <v>404252000</v>
      </c>
      <c r="F552" s="3">
        <f>F553+F554+F555</f>
        <v>232987626.23999998</v>
      </c>
      <c r="G552" s="118"/>
      <c r="H552" s="22" t="s">
        <v>185</v>
      </c>
      <c r="I552" s="23" t="s">
        <v>20</v>
      </c>
      <c r="J552" s="24">
        <v>6</v>
      </c>
      <c r="K552" s="25">
        <v>6</v>
      </c>
      <c r="L552" s="3">
        <f>L553+L554+L555</f>
        <v>404252000</v>
      </c>
      <c r="M552" s="7">
        <f t="shared" si="78"/>
        <v>57.634254435352204</v>
      </c>
      <c r="N552" s="9">
        <f t="shared" si="79"/>
        <v>57.634254435352204</v>
      </c>
      <c r="W552" s="7">
        <f t="shared" si="80"/>
        <v>404252000</v>
      </c>
    </row>
    <row r="553" spans="1:23" ht="35.25" customHeight="1" x14ac:dyDescent="0.25">
      <c r="A553" s="50"/>
      <c r="B553" s="50"/>
      <c r="C553" s="50"/>
      <c r="D553" s="1" t="s">
        <v>13</v>
      </c>
      <c r="E553" s="3">
        <v>0</v>
      </c>
      <c r="F553" s="3">
        <v>0</v>
      </c>
      <c r="G553" s="118"/>
      <c r="H553" s="22" t="s">
        <v>449</v>
      </c>
      <c r="I553" s="23" t="s">
        <v>187</v>
      </c>
      <c r="J553" s="24">
        <v>72</v>
      </c>
      <c r="K553" s="25">
        <v>44</v>
      </c>
      <c r="L553" s="3">
        <v>0</v>
      </c>
      <c r="M553" s="7" t="e">
        <f t="shared" si="78"/>
        <v>#DIV/0!</v>
      </c>
      <c r="N553" s="9" t="e">
        <f t="shared" si="79"/>
        <v>#DIV/0!</v>
      </c>
      <c r="W553" s="7">
        <f t="shared" si="80"/>
        <v>0</v>
      </c>
    </row>
    <row r="554" spans="1:23" ht="123" customHeight="1" x14ac:dyDescent="0.25">
      <c r="A554" s="50"/>
      <c r="B554" s="50"/>
      <c r="C554" s="50"/>
      <c r="D554" s="1" t="s">
        <v>14</v>
      </c>
      <c r="E554" s="3">
        <v>404252000</v>
      </c>
      <c r="F554" s="3">
        <v>232987626.23999998</v>
      </c>
      <c r="G554" s="118"/>
      <c r="H554" s="22" t="s">
        <v>186</v>
      </c>
      <c r="I554" s="23" t="s">
        <v>187</v>
      </c>
      <c r="J554" s="24">
        <v>18000</v>
      </c>
      <c r="K554" s="25">
        <v>11013</v>
      </c>
      <c r="L554" s="3">
        <v>404252000</v>
      </c>
      <c r="M554" s="7">
        <f t="shared" si="78"/>
        <v>57.634254435352204</v>
      </c>
      <c r="N554" s="9">
        <f t="shared" si="79"/>
        <v>57.634254435352204</v>
      </c>
      <c r="W554" s="7">
        <f t="shared" si="80"/>
        <v>404252000</v>
      </c>
    </row>
    <row r="555" spans="1:23" ht="121.5" customHeight="1" x14ac:dyDescent="0.25">
      <c r="A555" s="50"/>
      <c r="B555" s="50"/>
      <c r="C555" s="50"/>
      <c r="D555" s="1" t="s">
        <v>15</v>
      </c>
      <c r="E555" s="3">
        <v>0</v>
      </c>
      <c r="F555" s="3">
        <v>0</v>
      </c>
      <c r="G555" s="118"/>
      <c r="H555" s="22" t="s">
        <v>694</v>
      </c>
      <c r="I555" s="23" t="s">
        <v>20</v>
      </c>
      <c r="J555" s="36">
        <v>1500</v>
      </c>
      <c r="K555" s="25">
        <v>1613</v>
      </c>
      <c r="L555" s="3">
        <v>0</v>
      </c>
      <c r="M555" s="7" t="e">
        <f t="shared" si="78"/>
        <v>#DIV/0!</v>
      </c>
      <c r="N555" s="9" t="e">
        <f t="shared" si="79"/>
        <v>#DIV/0!</v>
      </c>
      <c r="W555" s="7">
        <f t="shared" si="80"/>
        <v>0</v>
      </c>
    </row>
    <row r="556" spans="1:23" ht="140.25" customHeight="1" x14ac:dyDescent="0.25">
      <c r="A556" s="50"/>
      <c r="B556" s="50"/>
      <c r="C556" s="50"/>
      <c r="D556" s="109" t="s">
        <v>16</v>
      </c>
      <c r="E556" s="3">
        <v>0</v>
      </c>
      <c r="F556" s="105">
        <v>0</v>
      </c>
      <c r="G556" s="118"/>
      <c r="H556" s="22" t="s">
        <v>448</v>
      </c>
      <c r="I556" s="23" t="s">
        <v>187</v>
      </c>
      <c r="J556" s="24">
        <v>36000</v>
      </c>
      <c r="K556" s="25">
        <v>18358</v>
      </c>
      <c r="L556" s="3">
        <v>0</v>
      </c>
      <c r="M556" s="7" t="e">
        <f t="shared" si="78"/>
        <v>#DIV/0!</v>
      </c>
      <c r="N556" s="9" t="e">
        <f t="shared" si="79"/>
        <v>#DIV/0!</v>
      </c>
      <c r="W556" s="7">
        <f t="shared" si="80"/>
        <v>0</v>
      </c>
    </row>
    <row r="557" spans="1:23" ht="141" customHeight="1" x14ac:dyDescent="0.25">
      <c r="A557" s="50"/>
      <c r="B557" s="50"/>
      <c r="C557" s="50"/>
      <c r="D557" s="110"/>
      <c r="E557" s="4"/>
      <c r="F557" s="106"/>
      <c r="G557" s="118"/>
      <c r="H557" s="22" t="s">
        <v>695</v>
      </c>
      <c r="I557" s="23" t="s">
        <v>20</v>
      </c>
      <c r="J557" s="24">
        <v>3000</v>
      </c>
      <c r="K557" s="25">
        <v>2659</v>
      </c>
      <c r="L557" s="4"/>
      <c r="M557" s="7" t="e">
        <f t="shared" si="78"/>
        <v>#DIV/0!</v>
      </c>
      <c r="N557" s="9" t="e">
        <f t="shared" si="79"/>
        <v>#DIV/0!</v>
      </c>
      <c r="W557" s="7">
        <f t="shared" si="80"/>
        <v>0</v>
      </c>
    </row>
    <row r="558" spans="1:23" ht="108.75" customHeight="1" x14ac:dyDescent="0.25">
      <c r="A558" s="51"/>
      <c r="B558" s="51"/>
      <c r="C558" s="51"/>
      <c r="D558" s="111"/>
      <c r="E558" s="4"/>
      <c r="F558" s="107"/>
      <c r="G558" s="118"/>
      <c r="H558" s="22" t="s">
        <v>188</v>
      </c>
      <c r="I558" s="23" t="s">
        <v>20</v>
      </c>
      <c r="J558" s="24">
        <v>1</v>
      </c>
      <c r="K558" s="25">
        <v>0</v>
      </c>
      <c r="L558" s="4"/>
      <c r="M558" s="7" t="e">
        <f t="shared" si="78"/>
        <v>#DIV/0!</v>
      </c>
      <c r="N558" s="9" t="e">
        <f t="shared" si="79"/>
        <v>#DIV/0!</v>
      </c>
      <c r="W558" s="7">
        <f t="shared" si="80"/>
        <v>0</v>
      </c>
    </row>
    <row r="559" spans="1:23" ht="158.25" customHeight="1" x14ac:dyDescent="0.25">
      <c r="A559" s="17"/>
      <c r="B559" s="17"/>
      <c r="C559" s="17"/>
      <c r="D559" s="28"/>
      <c r="E559" s="4"/>
      <c r="F559" s="15"/>
      <c r="G559" s="119"/>
      <c r="H559" s="22" t="s">
        <v>306</v>
      </c>
      <c r="I559" s="23" t="s">
        <v>20</v>
      </c>
      <c r="J559" s="24">
        <v>1</v>
      </c>
      <c r="K559" s="25">
        <v>0</v>
      </c>
      <c r="L559" s="4"/>
      <c r="N559" s="9"/>
      <c r="W559" s="7">
        <f t="shared" si="80"/>
        <v>0</v>
      </c>
    </row>
    <row r="560" spans="1:23" ht="47.25" customHeight="1" x14ac:dyDescent="0.25">
      <c r="A560" s="49" t="s">
        <v>189</v>
      </c>
      <c r="B560" s="64" t="s">
        <v>358</v>
      </c>
      <c r="C560" s="49" t="s">
        <v>10</v>
      </c>
      <c r="D560" s="1" t="s">
        <v>11</v>
      </c>
      <c r="E560" s="2">
        <f>E561+E565</f>
        <v>171478829.50999999</v>
      </c>
      <c r="F560" s="2">
        <f>F561+F565</f>
        <v>140507137.42000002</v>
      </c>
      <c r="G560" s="52" t="s">
        <v>653</v>
      </c>
      <c r="H560" s="4" t="s">
        <v>370</v>
      </c>
      <c r="I560" s="23" t="s">
        <v>20</v>
      </c>
      <c r="J560" s="24">
        <v>38000</v>
      </c>
      <c r="K560" s="31">
        <v>43271</v>
      </c>
      <c r="L560" s="2">
        <f>L561+L565</f>
        <v>171478829.50999999</v>
      </c>
      <c r="M560" s="7">
        <f t="shared" ref="M560:M635" si="90">F560/E560*100</f>
        <v>81.938474750205927</v>
      </c>
      <c r="N560" s="9">
        <f t="shared" si="79"/>
        <v>81.938474750205927</v>
      </c>
      <c r="W560" s="7">
        <f t="shared" si="80"/>
        <v>171478829.50999999</v>
      </c>
    </row>
    <row r="561" spans="1:23" ht="47.25" customHeight="1" x14ac:dyDescent="0.25">
      <c r="A561" s="50"/>
      <c r="B561" s="65"/>
      <c r="C561" s="50"/>
      <c r="D561" s="1" t="s">
        <v>332</v>
      </c>
      <c r="E561" s="3">
        <f>E562+E563+E564</f>
        <v>171478829.50999999</v>
      </c>
      <c r="F561" s="3">
        <f>F562+F563+F564</f>
        <v>140507137.42000002</v>
      </c>
      <c r="G561" s="53"/>
      <c r="H561" s="4" t="s">
        <v>371</v>
      </c>
      <c r="I561" s="23" t="s">
        <v>187</v>
      </c>
      <c r="J561" s="24">
        <v>44183</v>
      </c>
      <c r="K561" s="31">
        <v>48346</v>
      </c>
      <c r="L561" s="3">
        <f>L562+L563+L564</f>
        <v>171478829.50999999</v>
      </c>
      <c r="M561" s="7">
        <f t="shared" si="90"/>
        <v>81.938474750205927</v>
      </c>
      <c r="N561" s="9">
        <f t="shared" si="79"/>
        <v>81.938474750205927</v>
      </c>
      <c r="W561" s="7">
        <f t="shared" si="80"/>
        <v>171478829.50999999</v>
      </c>
    </row>
    <row r="562" spans="1:23" ht="15.75" customHeight="1" x14ac:dyDescent="0.25">
      <c r="A562" s="50"/>
      <c r="B562" s="65"/>
      <c r="C562" s="50"/>
      <c r="D562" s="1" t="s">
        <v>13</v>
      </c>
      <c r="E562" s="3">
        <v>171478829.50999999</v>
      </c>
      <c r="F562" s="3">
        <v>140507137.42000002</v>
      </c>
      <c r="G562" s="53"/>
      <c r="H562" s="4" t="s">
        <v>372</v>
      </c>
      <c r="I562" s="23" t="s">
        <v>187</v>
      </c>
      <c r="J562" s="4">
        <v>37500</v>
      </c>
      <c r="K562" s="31">
        <v>40820</v>
      </c>
      <c r="L562" s="3">
        <v>171478829.50999999</v>
      </c>
      <c r="M562" s="7">
        <f t="shared" si="90"/>
        <v>81.938474750205927</v>
      </c>
      <c r="N562" s="9">
        <f t="shared" si="79"/>
        <v>81.938474750205927</v>
      </c>
      <c r="W562" s="7">
        <f t="shared" si="80"/>
        <v>171478829.50999999</v>
      </c>
    </row>
    <row r="563" spans="1:23" ht="30" x14ac:dyDescent="0.25">
      <c r="A563" s="50"/>
      <c r="B563" s="65"/>
      <c r="C563" s="50"/>
      <c r="D563" s="1" t="s">
        <v>14</v>
      </c>
      <c r="E563" s="3">
        <v>0</v>
      </c>
      <c r="F563" s="3">
        <v>0</v>
      </c>
      <c r="G563" s="53"/>
      <c r="H563" s="4" t="s">
        <v>373</v>
      </c>
      <c r="I563" s="23" t="s">
        <v>187</v>
      </c>
      <c r="J563" s="4">
        <v>6650</v>
      </c>
      <c r="K563" s="31">
        <v>7495</v>
      </c>
      <c r="L563" s="3">
        <v>0</v>
      </c>
      <c r="M563" s="7" t="e">
        <f t="shared" si="90"/>
        <v>#DIV/0!</v>
      </c>
      <c r="N563" s="9" t="e">
        <f t="shared" si="79"/>
        <v>#DIV/0!</v>
      </c>
      <c r="W563" s="7">
        <f t="shared" si="80"/>
        <v>0</v>
      </c>
    </row>
    <row r="564" spans="1:23" ht="66" customHeight="1" x14ac:dyDescent="0.25">
      <c r="A564" s="50"/>
      <c r="B564" s="65"/>
      <c r="C564" s="50"/>
      <c r="D564" s="1" t="s">
        <v>15</v>
      </c>
      <c r="E564" s="3">
        <v>0</v>
      </c>
      <c r="F564" s="3">
        <v>0</v>
      </c>
      <c r="G564" s="53"/>
      <c r="H564" s="22" t="s">
        <v>374</v>
      </c>
      <c r="I564" s="23" t="s">
        <v>187</v>
      </c>
      <c r="J564" s="24">
        <v>11</v>
      </c>
      <c r="K564" s="25">
        <v>5</v>
      </c>
      <c r="L564" s="3">
        <v>0</v>
      </c>
      <c r="M564" s="7" t="e">
        <f t="shared" si="90"/>
        <v>#DIV/0!</v>
      </c>
      <c r="N564" s="9" t="e">
        <f t="shared" ref="N564:N633" si="91">F564/L564*100</f>
        <v>#DIV/0!</v>
      </c>
      <c r="W564" s="7">
        <f t="shared" si="80"/>
        <v>0</v>
      </c>
    </row>
    <row r="565" spans="1:23" ht="39" customHeight="1" x14ac:dyDescent="0.25">
      <c r="A565" s="51"/>
      <c r="B565" s="66"/>
      <c r="C565" s="51"/>
      <c r="D565" s="1" t="s">
        <v>16</v>
      </c>
      <c r="E565" s="3">
        <v>0</v>
      </c>
      <c r="F565" s="3">
        <v>0</v>
      </c>
      <c r="G565" s="54"/>
      <c r="H565" s="22" t="s">
        <v>375</v>
      </c>
      <c r="I565" s="23" t="s">
        <v>187</v>
      </c>
      <c r="J565" s="24">
        <v>22</v>
      </c>
      <c r="K565" s="25">
        <v>26</v>
      </c>
      <c r="L565" s="3">
        <v>0</v>
      </c>
      <c r="M565" s="7" t="e">
        <f t="shared" si="90"/>
        <v>#DIV/0!</v>
      </c>
      <c r="N565" s="9" t="e">
        <f t="shared" si="91"/>
        <v>#DIV/0!</v>
      </c>
      <c r="W565" s="7">
        <f t="shared" si="80"/>
        <v>0</v>
      </c>
    </row>
    <row r="566" spans="1:23" ht="15" customHeight="1" x14ac:dyDescent="0.25">
      <c r="A566" s="49" t="s">
        <v>191</v>
      </c>
      <c r="B566" s="64" t="s">
        <v>190</v>
      </c>
      <c r="C566" s="49" t="s">
        <v>10</v>
      </c>
      <c r="D566" s="1" t="s">
        <v>11</v>
      </c>
      <c r="E566" s="2">
        <f>E567+E571</f>
        <v>428752.54</v>
      </c>
      <c r="F566" s="2">
        <f>F567+F571</f>
        <v>270237.87</v>
      </c>
      <c r="G566" s="52" t="s">
        <v>654</v>
      </c>
      <c r="H566" s="67" t="s">
        <v>192</v>
      </c>
      <c r="I566" s="58" t="s">
        <v>20</v>
      </c>
      <c r="J566" s="61">
        <v>1100</v>
      </c>
      <c r="K566" s="121">
        <v>541</v>
      </c>
      <c r="L566" s="2">
        <f>L567+L571</f>
        <v>428752.54</v>
      </c>
      <c r="M566" s="7">
        <f t="shared" si="90"/>
        <v>63.028867420820411</v>
      </c>
      <c r="N566" s="9">
        <f t="shared" si="91"/>
        <v>63.028867420820411</v>
      </c>
      <c r="W566" s="7">
        <f t="shared" si="80"/>
        <v>428752.54</v>
      </c>
    </row>
    <row r="567" spans="1:23" ht="47.25" customHeight="1" x14ac:dyDescent="0.25">
      <c r="A567" s="50"/>
      <c r="B567" s="65"/>
      <c r="C567" s="50"/>
      <c r="D567" s="1" t="s">
        <v>332</v>
      </c>
      <c r="E567" s="3">
        <f>E568+E569+E570</f>
        <v>428752.54</v>
      </c>
      <c r="F567" s="3">
        <f>F568+F569+F570</f>
        <v>270237.87</v>
      </c>
      <c r="G567" s="53"/>
      <c r="H567" s="68"/>
      <c r="I567" s="59"/>
      <c r="J567" s="62"/>
      <c r="K567" s="122"/>
      <c r="L567" s="3">
        <f>L568+L569+L570</f>
        <v>428752.54</v>
      </c>
      <c r="M567" s="7">
        <f t="shared" si="90"/>
        <v>63.028867420820411</v>
      </c>
      <c r="N567" s="9">
        <f t="shared" si="91"/>
        <v>63.028867420820411</v>
      </c>
      <c r="W567" s="7">
        <f t="shared" si="80"/>
        <v>428752.54</v>
      </c>
    </row>
    <row r="568" spans="1:23" ht="17.25" customHeight="1" x14ac:dyDescent="0.25">
      <c r="A568" s="50"/>
      <c r="B568" s="65"/>
      <c r="C568" s="50"/>
      <c r="D568" s="1" t="s">
        <v>13</v>
      </c>
      <c r="E568" s="3">
        <v>428752.54</v>
      </c>
      <c r="F568" s="3">
        <v>270237.87</v>
      </c>
      <c r="G568" s="53"/>
      <c r="H568" s="68"/>
      <c r="I568" s="59"/>
      <c r="J568" s="62"/>
      <c r="K568" s="122"/>
      <c r="L568" s="3">
        <v>428752.54</v>
      </c>
      <c r="M568" s="7">
        <f t="shared" si="90"/>
        <v>63.028867420820411</v>
      </c>
      <c r="N568" s="9">
        <f t="shared" si="91"/>
        <v>63.028867420820411</v>
      </c>
      <c r="W568" s="7">
        <f t="shared" si="80"/>
        <v>428752.54</v>
      </c>
    </row>
    <row r="569" spans="1:23" ht="30" x14ac:dyDescent="0.25">
      <c r="A569" s="50"/>
      <c r="B569" s="65"/>
      <c r="C569" s="50"/>
      <c r="D569" s="1" t="s">
        <v>14</v>
      </c>
      <c r="E569" s="3">
        <v>0</v>
      </c>
      <c r="F569" s="3">
        <v>0</v>
      </c>
      <c r="G569" s="53"/>
      <c r="H569" s="69"/>
      <c r="I569" s="60"/>
      <c r="J569" s="63"/>
      <c r="K569" s="123"/>
      <c r="L569" s="3">
        <v>0</v>
      </c>
      <c r="M569" s="7" t="e">
        <f t="shared" si="90"/>
        <v>#DIV/0!</v>
      </c>
      <c r="N569" s="9" t="e">
        <f t="shared" si="91"/>
        <v>#DIV/0!</v>
      </c>
      <c r="W569" s="7">
        <f t="shared" si="80"/>
        <v>0</v>
      </c>
    </row>
    <row r="570" spans="1:23" ht="63.75" customHeight="1" x14ac:dyDescent="0.25">
      <c r="A570" s="50"/>
      <c r="B570" s="65"/>
      <c r="C570" s="50"/>
      <c r="D570" s="1" t="s">
        <v>15</v>
      </c>
      <c r="E570" s="3">
        <v>0</v>
      </c>
      <c r="F570" s="3">
        <v>0</v>
      </c>
      <c r="G570" s="53"/>
      <c r="H570" s="22" t="s">
        <v>403</v>
      </c>
      <c r="I570" s="23" t="s">
        <v>20</v>
      </c>
      <c r="J570" s="24">
        <v>420</v>
      </c>
      <c r="K570" s="40">
        <v>265</v>
      </c>
      <c r="L570" s="3">
        <v>0</v>
      </c>
      <c r="M570" s="7" t="e">
        <f t="shared" si="90"/>
        <v>#DIV/0!</v>
      </c>
      <c r="N570" s="9" t="e">
        <f t="shared" si="91"/>
        <v>#DIV/0!</v>
      </c>
      <c r="W570" s="7">
        <f t="shared" si="80"/>
        <v>0</v>
      </c>
    </row>
    <row r="571" spans="1:23" ht="36" customHeight="1" x14ac:dyDescent="0.25">
      <c r="A571" s="51"/>
      <c r="B571" s="66"/>
      <c r="C571" s="51"/>
      <c r="D571" s="1" t="s">
        <v>16</v>
      </c>
      <c r="E571" s="3">
        <v>0</v>
      </c>
      <c r="F571" s="3">
        <v>0</v>
      </c>
      <c r="G571" s="54"/>
      <c r="H571" s="22"/>
      <c r="I571" s="23"/>
      <c r="J571" s="24"/>
      <c r="K571" s="40"/>
      <c r="L571" s="3">
        <v>0</v>
      </c>
      <c r="M571" s="7" t="e">
        <f t="shared" si="90"/>
        <v>#DIV/0!</v>
      </c>
      <c r="N571" s="9" t="e">
        <f t="shared" si="91"/>
        <v>#DIV/0!</v>
      </c>
      <c r="W571" s="7">
        <f t="shared" si="80"/>
        <v>0</v>
      </c>
    </row>
    <row r="572" spans="1:23" ht="15" customHeight="1" x14ac:dyDescent="0.25">
      <c r="A572" s="49" t="s">
        <v>193</v>
      </c>
      <c r="B572" s="64" t="s">
        <v>194</v>
      </c>
      <c r="C572" s="49" t="s">
        <v>10</v>
      </c>
      <c r="D572" s="1" t="s">
        <v>11</v>
      </c>
      <c r="E572" s="2">
        <f>E573+E577</f>
        <v>1685578.94</v>
      </c>
      <c r="F572" s="2">
        <f>F573+F577</f>
        <v>1287424.98</v>
      </c>
      <c r="G572" s="52" t="s">
        <v>605</v>
      </c>
      <c r="H572" s="67" t="s">
        <v>195</v>
      </c>
      <c r="I572" s="58" t="s">
        <v>20</v>
      </c>
      <c r="J572" s="61">
        <v>3300</v>
      </c>
      <c r="K572" s="121">
        <v>2549</v>
      </c>
      <c r="L572" s="2">
        <f>L573+L577</f>
        <v>1685578.94</v>
      </c>
      <c r="M572" s="7">
        <f t="shared" si="90"/>
        <v>76.378800746051084</v>
      </c>
      <c r="N572" s="9">
        <f t="shared" si="91"/>
        <v>76.378800746051084</v>
      </c>
      <c r="W572" s="7">
        <f t="shared" si="80"/>
        <v>1685578.94</v>
      </c>
    </row>
    <row r="573" spans="1:23" ht="47.25" customHeight="1" x14ac:dyDescent="0.25">
      <c r="A573" s="50"/>
      <c r="B573" s="65"/>
      <c r="C573" s="50"/>
      <c r="D573" s="1" t="s">
        <v>332</v>
      </c>
      <c r="E573" s="3">
        <f>E574+E575+E576</f>
        <v>1685578.94</v>
      </c>
      <c r="F573" s="3">
        <f>F574+F575+F576</f>
        <v>1287424.98</v>
      </c>
      <c r="G573" s="53"/>
      <c r="H573" s="68"/>
      <c r="I573" s="59"/>
      <c r="J573" s="62"/>
      <c r="K573" s="122"/>
      <c r="L573" s="3">
        <f>L574+L575+L576</f>
        <v>1685578.94</v>
      </c>
      <c r="M573" s="7">
        <f t="shared" si="90"/>
        <v>76.378800746051084</v>
      </c>
      <c r="N573" s="9">
        <f t="shared" si="91"/>
        <v>76.378800746051084</v>
      </c>
      <c r="W573" s="7">
        <f t="shared" si="80"/>
        <v>1685578.94</v>
      </c>
    </row>
    <row r="574" spans="1:23" ht="15.75" customHeight="1" x14ac:dyDescent="0.25">
      <c r="A574" s="50"/>
      <c r="B574" s="65"/>
      <c r="C574" s="50"/>
      <c r="D574" s="1" t="s">
        <v>13</v>
      </c>
      <c r="E574" s="3">
        <v>1685578.94</v>
      </c>
      <c r="F574" s="3">
        <v>1287424.98</v>
      </c>
      <c r="G574" s="53"/>
      <c r="H574" s="68"/>
      <c r="I574" s="59"/>
      <c r="J574" s="62"/>
      <c r="K574" s="122"/>
      <c r="L574" s="3">
        <v>1685578.94</v>
      </c>
      <c r="M574" s="7">
        <f t="shared" si="90"/>
        <v>76.378800746051084</v>
      </c>
      <c r="N574" s="9">
        <f t="shared" si="91"/>
        <v>76.378800746051084</v>
      </c>
      <c r="W574" s="7">
        <f t="shared" si="80"/>
        <v>1685578.94</v>
      </c>
    </row>
    <row r="575" spans="1:23" ht="30" x14ac:dyDescent="0.25">
      <c r="A575" s="50"/>
      <c r="B575" s="65"/>
      <c r="C575" s="50"/>
      <c r="D575" s="1" t="s">
        <v>14</v>
      </c>
      <c r="E575" s="3">
        <v>0</v>
      </c>
      <c r="F575" s="3"/>
      <c r="G575" s="53"/>
      <c r="H575" s="69"/>
      <c r="I575" s="60"/>
      <c r="J575" s="63"/>
      <c r="K575" s="123"/>
      <c r="L575" s="3">
        <v>0</v>
      </c>
      <c r="M575" s="7" t="e">
        <f t="shared" si="90"/>
        <v>#DIV/0!</v>
      </c>
      <c r="N575" s="9" t="e">
        <f t="shared" si="91"/>
        <v>#DIV/0!</v>
      </c>
      <c r="W575" s="7">
        <f t="shared" si="80"/>
        <v>0</v>
      </c>
    </row>
    <row r="576" spans="1:23" ht="60" x14ac:dyDescent="0.25">
      <c r="A576" s="50"/>
      <c r="B576" s="65"/>
      <c r="C576" s="50"/>
      <c r="D576" s="1" t="s">
        <v>15</v>
      </c>
      <c r="E576" s="3">
        <v>0</v>
      </c>
      <c r="F576" s="3">
        <v>0</v>
      </c>
      <c r="G576" s="53"/>
      <c r="H576" s="22"/>
      <c r="I576" s="23"/>
      <c r="J576" s="24"/>
      <c r="K576" s="25"/>
      <c r="L576" s="3">
        <v>0</v>
      </c>
      <c r="M576" s="7" t="e">
        <f t="shared" si="90"/>
        <v>#DIV/0!</v>
      </c>
      <c r="N576" s="9" t="e">
        <f t="shared" si="91"/>
        <v>#DIV/0!</v>
      </c>
      <c r="W576" s="7">
        <f t="shared" si="80"/>
        <v>0</v>
      </c>
    </row>
    <row r="577" spans="1:23" ht="30" x14ac:dyDescent="0.25">
      <c r="A577" s="51"/>
      <c r="B577" s="66"/>
      <c r="C577" s="51"/>
      <c r="D577" s="1" t="s">
        <v>16</v>
      </c>
      <c r="E577" s="3">
        <v>0</v>
      </c>
      <c r="F577" s="3">
        <v>0</v>
      </c>
      <c r="G577" s="54"/>
      <c r="H577" s="22"/>
      <c r="I577" s="23"/>
      <c r="J577" s="24"/>
      <c r="K577" s="25"/>
      <c r="L577" s="3">
        <v>0</v>
      </c>
      <c r="M577" s="7" t="e">
        <f t="shared" si="90"/>
        <v>#DIV/0!</v>
      </c>
      <c r="N577" s="9" t="e">
        <f t="shared" si="91"/>
        <v>#DIV/0!</v>
      </c>
      <c r="W577" s="7">
        <f t="shared" si="80"/>
        <v>0</v>
      </c>
    </row>
    <row r="578" spans="1:23" ht="15.75" customHeight="1" x14ac:dyDescent="0.25">
      <c r="A578" s="49" t="s">
        <v>199</v>
      </c>
      <c r="B578" s="64" t="s">
        <v>196</v>
      </c>
      <c r="C578" s="49"/>
      <c r="D578" s="1" t="s">
        <v>11</v>
      </c>
      <c r="E578" s="2">
        <f>E579+E585</f>
        <v>1800000</v>
      </c>
      <c r="F578" s="2">
        <f>F579+F585</f>
        <v>0</v>
      </c>
      <c r="G578" s="52" t="s">
        <v>509</v>
      </c>
      <c r="H578" s="67" t="s">
        <v>197</v>
      </c>
      <c r="I578" s="58" t="s">
        <v>198</v>
      </c>
      <c r="J578" s="70">
        <v>9</v>
      </c>
      <c r="K578" s="73">
        <v>0</v>
      </c>
      <c r="L578" s="2">
        <f>L579+L585</f>
        <v>1800000</v>
      </c>
      <c r="M578" s="7">
        <f t="shared" si="90"/>
        <v>0</v>
      </c>
      <c r="N578" s="9">
        <f t="shared" si="91"/>
        <v>0</v>
      </c>
      <c r="W578" s="7">
        <f t="shared" si="80"/>
        <v>1800000</v>
      </c>
    </row>
    <row r="579" spans="1:23" ht="48.75" customHeight="1" x14ac:dyDescent="0.25">
      <c r="A579" s="50"/>
      <c r="B579" s="65"/>
      <c r="C579" s="50"/>
      <c r="D579" s="1" t="s">
        <v>332</v>
      </c>
      <c r="E579" s="3">
        <f>E580+E583+E584</f>
        <v>1800000</v>
      </c>
      <c r="F579" s="3">
        <f>F580+F583+F584</f>
        <v>0</v>
      </c>
      <c r="G579" s="53"/>
      <c r="H579" s="68"/>
      <c r="I579" s="59"/>
      <c r="J579" s="71"/>
      <c r="K579" s="74"/>
      <c r="L579" s="3">
        <f>L580+L583+L584</f>
        <v>1800000</v>
      </c>
      <c r="M579" s="7">
        <f t="shared" si="90"/>
        <v>0</v>
      </c>
      <c r="N579" s="9">
        <f t="shared" si="91"/>
        <v>0</v>
      </c>
      <c r="W579" s="7">
        <f t="shared" si="80"/>
        <v>1800000</v>
      </c>
    </row>
    <row r="580" spans="1:23" ht="24.75" customHeight="1" x14ac:dyDescent="0.25">
      <c r="A580" s="50"/>
      <c r="B580" s="65"/>
      <c r="C580" s="51"/>
      <c r="D580" s="1" t="s">
        <v>13</v>
      </c>
      <c r="E580" s="3">
        <f>E581+E582</f>
        <v>1800000</v>
      </c>
      <c r="F580" s="3">
        <v>0</v>
      </c>
      <c r="G580" s="53"/>
      <c r="H580" s="68"/>
      <c r="I580" s="59"/>
      <c r="J580" s="71"/>
      <c r="K580" s="74"/>
      <c r="L580" s="3">
        <f>L581+L582</f>
        <v>1800000</v>
      </c>
      <c r="M580" s="7">
        <f t="shared" si="90"/>
        <v>0</v>
      </c>
      <c r="N580" s="9">
        <f t="shared" si="91"/>
        <v>0</v>
      </c>
      <c r="W580" s="7">
        <f t="shared" si="80"/>
        <v>1800000</v>
      </c>
    </row>
    <row r="581" spans="1:23" ht="90" x14ac:dyDescent="0.25">
      <c r="A581" s="50"/>
      <c r="B581" s="65"/>
      <c r="C581" s="1" t="s">
        <v>10</v>
      </c>
      <c r="D581" s="1"/>
      <c r="E581" s="3">
        <v>1800000</v>
      </c>
      <c r="F581" s="3">
        <v>0</v>
      </c>
      <c r="G581" s="53"/>
      <c r="H581" s="68"/>
      <c r="I581" s="59"/>
      <c r="J581" s="71"/>
      <c r="K581" s="74"/>
      <c r="L581" s="3">
        <v>1800000</v>
      </c>
      <c r="M581" s="7">
        <f t="shared" si="90"/>
        <v>0</v>
      </c>
      <c r="N581" s="9">
        <f t="shared" si="91"/>
        <v>0</v>
      </c>
      <c r="W581" s="7">
        <f t="shared" si="80"/>
        <v>1800000</v>
      </c>
    </row>
    <row r="582" spans="1:23" ht="60" x14ac:dyDescent="0.25">
      <c r="A582" s="50"/>
      <c r="B582" s="65"/>
      <c r="C582" s="1" t="s">
        <v>207</v>
      </c>
      <c r="D582" s="1"/>
      <c r="E582" s="3">
        <v>0</v>
      </c>
      <c r="F582" s="3">
        <v>0</v>
      </c>
      <c r="G582" s="53"/>
      <c r="H582" s="68"/>
      <c r="I582" s="59"/>
      <c r="J582" s="71"/>
      <c r="K582" s="74"/>
      <c r="L582" s="3">
        <v>0</v>
      </c>
      <c r="M582" s="7" t="e">
        <f t="shared" si="90"/>
        <v>#DIV/0!</v>
      </c>
      <c r="N582" s="9" t="e">
        <f t="shared" si="91"/>
        <v>#DIV/0!</v>
      </c>
      <c r="W582" s="7">
        <f t="shared" si="80"/>
        <v>0</v>
      </c>
    </row>
    <row r="583" spans="1:23" ht="30" x14ac:dyDescent="0.25">
      <c r="A583" s="50"/>
      <c r="B583" s="65"/>
      <c r="C583" s="49"/>
      <c r="D583" s="1" t="s">
        <v>14</v>
      </c>
      <c r="E583" s="3">
        <v>0</v>
      </c>
      <c r="F583" s="3">
        <v>0</v>
      </c>
      <c r="G583" s="53"/>
      <c r="H583" s="69"/>
      <c r="I583" s="60"/>
      <c r="J583" s="72"/>
      <c r="K583" s="75"/>
      <c r="L583" s="3">
        <v>0</v>
      </c>
      <c r="M583" s="7" t="e">
        <f t="shared" si="90"/>
        <v>#DIV/0!</v>
      </c>
      <c r="N583" s="9" t="e">
        <f t="shared" si="91"/>
        <v>#DIV/0!</v>
      </c>
      <c r="W583" s="7">
        <f t="shared" ref="W583:W646" si="92">L583-X583</f>
        <v>0</v>
      </c>
    </row>
    <row r="584" spans="1:23" ht="60" x14ac:dyDescent="0.25">
      <c r="A584" s="50"/>
      <c r="B584" s="65"/>
      <c r="C584" s="50"/>
      <c r="D584" s="1" t="s">
        <v>15</v>
      </c>
      <c r="E584" s="3">
        <v>0</v>
      </c>
      <c r="F584" s="3">
        <v>0</v>
      </c>
      <c r="G584" s="53"/>
      <c r="H584" s="22"/>
      <c r="I584" s="23"/>
      <c r="J584" s="24"/>
      <c r="K584" s="25"/>
      <c r="L584" s="3">
        <v>0</v>
      </c>
      <c r="M584" s="7" t="e">
        <f t="shared" si="90"/>
        <v>#DIV/0!</v>
      </c>
      <c r="N584" s="9" t="e">
        <f t="shared" si="91"/>
        <v>#DIV/0!</v>
      </c>
      <c r="W584" s="7">
        <f t="shared" si="92"/>
        <v>0</v>
      </c>
    </row>
    <row r="585" spans="1:23" ht="30" x14ac:dyDescent="0.25">
      <c r="A585" s="51"/>
      <c r="B585" s="66"/>
      <c r="C585" s="51"/>
      <c r="D585" s="1" t="s">
        <v>16</v>
      </c>
      <c r="E585" s="3">
        <v>0</v>
      </c>
      <c r="F585" s="3">
        <v>0</v>
      </c>
      <c r="G585" s="54"/>
      <c r="H585" s="22"/>
      <c r="I585" s="23"/>
      <c r="J585" s="24"/>
      <c r="K585" s="25"/>
      <c r="L585" s="3">
        <v>0</v>
      </c>
      <c r="M585" s="7" t="e">
        <f t="shared" si="90"/>
        <v>#DIV/0!</v>
      </c>
      <c r="N585" s="9" t="e">
        <f t="shared" si="91"/>
        <v>#DIV/0!</v>
      </c>
      <c r="W585" s="7">
        <f t="shared" si="92"/>
        <v>0</v>
      </c>
    </row>
    <row r="586" spans="1:23" ht="15" customHeight="1" x14ac:dyDescent="0.25">
      <c r="A586" s="49" t="s">
        <v>200</v>
      </c>
      <c r="B586" s="64" t="s">
        <v>201</v>
      </c>
      <c r="C586" s="49" t="s">
        <v>10</v>
      </c>
      <c r="D586" s="1" t="s">
        <v>11</v>
      </c>
      <c r="E586" s="2">
        <f>E587+E591</f>
        <v>897300</v>
      </c>
      <c r="F586" s="2">
        <f>F587+F591</f>
        <v>897276.54</v>
      </c>
      <c r="G586" s="52" t="s">
        <v>661</v>
      </c>
      <c r="H586" s="67" t="s">
        <v>202</v>
      </c>
      <c r="I586" s="58" t="s">
        <v>20</v>
      </c>
      <c r="J586" s="61" t="s">
        <v>484</v>
      </c>
      <c r="K586" s="46">
        <v>2968</v>
      </c>
      <c r="L586" s="2">
        <f>L587+L591</f>
        <v>897300</v>
      </c>
      <c r="M586" s="7">
        <f t="shared" si="90"/>
        <v>99.997385489802753</v>
      </c>
      <c r="N586" s="9">
        <f t="shared" si="91"/>
        <v>99.997385489802753</v>
      </c>
      <c r="W586" s="7">
        <f t="shared" si="92"/>
        <v>897300</v>
      </c>
    </row>
    <row r="587" spans="1:23" ht="47.25" customHeight="1" x14ac:dyDescent="0.25">
      <c r="A587" s="50"/>
      <c r="B587" s="65"/>
      <c r="C587" s="50"/>
      <c r="D587" s="1" t="s">
        <v>332</v>
      </c>
      <c r="E587" s="3">
        <f>E588+E589+E590</f>
        <v>897300</v>
      </c>
      <c r="F587" s="3">
        <f>F588+F589+F590</f>
        <v>897276.54</v>
      </c>
      <c r="G587" s="53"/>
      <c r="H587" s="68"/>
      <c r="I587" s="59"/>
      <c r="J587" s="62"/>
      <c r="K587" s="47"/>
      <c r="L587" s="3">
        <f>L588+L589+L590</f>
        <v>897300</v>
      </c>
      <c r="M587" s="7">
        <f t="shared" si="90"/>
        <v>99.997385489802753</v>
      </c>
      <c r="N587" s="9">
        <f t="shared" si="91"/>
        <v>99.997385489802753</v>
      </c>
      <c r="W587" s="7">
        <f t="shared" si="92"/>
        <v>897300</v>
      </c>
    </row>
    <row r="588" spans="1:23" ht="17.25" customHeight="1" x14ac:dyDescent="0.25">
      <c r="A588" s="50"/>
      <c r="B588" s="65"/>
      <c r="C588" s="50"/>
      <c r="D588" s="1" t="s">
        <v>13</v>
      </c>
      <c r="E588" s="3">
        <v>897300</v>
      </c>
      <c r="F588" s="3">
        <v>897276.54</v>
      </c>
      <c r="G588" s="53"/>
      <c r="H588" s="68"/>
      <c r="I588" s="59"/>
      <c r="J588" s="62"/>
      <c r="K588" s="47"/>
      <c r="L588" s="3">
        <v>897300</v>
      </c>
      <c r="M588" s="7">
        <f t="shared" si="90"/>
        <v>99.997385489802753</v>
      </c>
      <c r="N588" s="9">
        <f t="shared" si="91"/>
        <v>99.997385489802753</v>
      </c>
      <c r="W588" s="7">
        <f t="shared" si="92"/>
        <v>897300</v>
      </c>
    </row>
    <row r="589" spans="1:23" ht="30" x14ac:dyDescent="0.25">
      <c r="A589" s="50"/>
      <c r="B589" s="65"/>
      <c r="C589" s="50"/>
      <c r="D589" s="1" t="s">
        <v>14</v>
      </c>
      <c r="E589" s="3">
        <v>0</v>
      </c>
      <c r="F589" s="3">
        <v>0</v>
      </c>
      <c r="G589" s="53"/>
      <c r="H589" s="69"/>
      <c r="I589" s="60"/>
      <c r="J589" s="63"/>
      <c r="K589" s="48"/>
      <c r="L589" s="3">
        <v>0</v>
      </c>
      <c r="M589" s="7" t="e">
        <f t="shared" si="90"/>
        <v>#DIV/0!</v>
      </c>
      <c r="N589" s="9" t="e">
        <f t="shared" si="91"/>
        <v>#DIV/0!</v>
      </c>
      <c r="W589" s="7">
        <f t="shared" si="92"/>
        <v>0</v>
      </c>
    </row>
    <row r="590" spans="1:23" ht="60" x14ac:dyDescent="0.25">
      <c r="A590" s="50"/>
      <c r="B590" s="65"/>
      <c r="C590" s="50"/>
      <c r="D590" s="1" t="s">
        <v>15</v>
      </c>
      <c r="E590" s="3">
        <v>0</v>
      </c>
      <c r="F590" s="3">
        <v>0</v>
      </c>
      <c r="G590" s="53"/>
      <c r="H590" s="22"/>
      <c r="I590" s="23"/>
      <c r="J590" s="24"/>
      <c r="K590" s="25"/>
      <c r="L590" s="3">
        <v>0</v>
      </c>
      <c r="M590" s="7" t="e">
        <f t="shared" si="90"/>
        <v>#DIV/0!</v>
      </c>
      <c r="N590" s="9" t="e">
        <f t="shared" si="91"/>
        <v>#DIV/0!</v>
      </c>
      <c r="W590" s="7">
        <f t="shared" si="92"/>
        <v>0</v>
      </c>
    </row>
    <row r="591" spans="1:23" ht="30" x14ac:dyDescent="0.25">
      <c r="A591" s="51"/>
      <c r="B591" s="66"/>
      <c r="C591" s="51"/>
      <c r="D591" s="1" t="s">
        <v>16</v>
      </c>
      <c r="E591" s="3">
        <v>0</v>
      </c>
      <c r="F591" s="3">
        <v>0</v>
      </c>
      <c r="G591" s="54"/>
      <c r="H591" s="22"/>
      <c r="I591" s="23"/>
      <c r="J591" s="24"/>
      <c r="K591" s="25"/>
      <c r="L591" s="3">
        <v>0</v>
      </c>
      <c r="M591" s="7" t="e">
        <f t="shared" si="90"/>
        <v>#DIV/0!</v>
      </c>
      <c r="N591" s="9" t="e">
        <f t="shared" si="91"/>
        <v>#DIV/0!</v>
      </c>
      <c r="W591" s="7">
        <f t="shared" si="92"/>
        <v>0</v>
      </c>
    </row>
    <row r="592" spans="1:23" x14ac:dyDescent="0.25">
      <c r="A592" s="49" t="s">
        <v>206</v>
      </c>
      <c r="B592" s="64" t="s">
        <v>203</v>
      </c>
      <c r="C592" s="49" t="s">
        <v>205</v>
      </c>
      <c r="D592" s="1" t="s">
        <v>11</v>
      </c>
      <c r="E592" s="2">
        <f>E593+E597</f>
        <v>30362602.600000001</v>
      </c>
      <c r="F592" s="2">
        <f>F593+F597</f>
        <v>1147965</v>
      </c>
      <c r="G592" s="52" t="s">
        <v>631</v>
      </c>
      <c r="H592" s="67" t="s">
        <v>204</v>
      </c>
      <c r="I592" s="58" t="s">
        <v>24</v>
      </c>
      <c r="J592" s="70">
        <v>82</v>
      </c>
      <c r="K592" s="73">
        <v>82</v>
      </c>
      <c r="L592" s="2">
        <f>L593+L597</f>
        <v>30362602.600000001</v>
      </c>
      <c r="M592" s="7">
        <f t="shared" si="90"/>
        <v>3.780851777179338</v>
      </c>
      <c r="N592" s="9">
        <f t="shared" si="91"/>
        <v>3.780851777179338</v>
      </c>
      <c r="W592" s="7">
        <f t="shared" si="92"/>
        <v>30362602.600000001</v>
      </c>
    </row>
    <row r="593" spans="1:26" ht="45.75" customHeight="1" x14ac:dyDescent="0.25">
      <c r="A593" s="50"/>
      <c r="B593" s="65"/>
      <c r="C593" s="50"/>
      <c r="D593" s="1" t="s">
        <v>332</v>
      </c>
      <c r="E593" s="3">
        <f>E594+E595+E596</f>
        <v>30362602.600000001</v>
      </c>
      <c r="F593" s="3">
        <f>F594+F595+F596</f>
        <v>1147965</v>
      </c>
      <c r="G593" s="53"/>
      <c r="H593" s="68"/>
      <c r="I593" s="59"/>
      <c r="J593" s="71"/>
      <c r="K593" s="74"/>
      <c r="L593" s="3">
        <f>L594+L595+L596</f>
        <v>30362602.600000001</v>
      </c>
      <c r="M593" s="7">
        <f t="shared" si="90"/>
        <v>3.780851777179338</v>
      </c>
      <c r="N593" s="9">
        <f t="shared" si="91"/>
        <v>3.780851777179338</v>
      </c>
      <c r="W593" s="7">
        <f t="shared" si="92"/>
        <v>30362602.600000001</v>
      </c>
      <c r="Z593" s="7">
        <f>E594+E606</f>
        <v>35362638.609999999</v>
      </c>
    </row>
    <row r="594" spans="1:26" ht="15" customHeight="1" x14ac:dyDescent="0.25">
      <c r="A594" s="50"/>
      <c r="B594" s="65"/>
      <c r="C594" s="50"/>
      <c r="D594" s="1" t="s">
        <v>13</v>
      </c>
      <c r="E594" s="3">
        <v>30362602.600000001</v>
      </c>
      <c r="F594" s="3">
        <v>1147965</v>
      </c>
      <c r="G594" s="53"/>
      <c r="H594" s="68"/>
      <c r="I594" s="59"/>
      <c r="J594" s="71"/>
      <c r="K594" s="74"/>
      <c r="L594" s="3">
        <v>30362602.600000001</v>
      </c>
      <c r="M594" s="7">
        <f t="shared" si="90"/>
        <v>3.780851777179338</v>
      </c>
      <c r="N594" s="9">
        <f t="shared" si="91"/>
        <v>3.780851777179338</v>
      </c>
      <c r="W594" s="7">
        <f t="shared" si="92"/>
        <v>30362602.600000001</v>
      </c>
    </row>
    <row r="595" spans="1:26" ht="30" x14ac:dyDescent="0.25">
      <c r="A595" s="50"/>
      <c r="B595" s="65"/>
      <c r="C595" s="50"/>
      <c r="D595" s="1" t="s">
        <v>14</v>
      </c>
      <c r="E595" s="3">
        <v>0</v>
      </c>
      <c r="F595" s="3">
        <v>0</v>
      </c>
      <c r="G595" s="53"/>
      <c r="H595" s="69"/>
      <c r="I595" s="60"/>
      <c r="J595" s="72"/>
      <c r="K595" s="75"/>
      <c r="L595" s="3">
        <v>0</v>
      </c>
      <c r="M595" s="7" t="e">
        <f t="shared" si="90"/>
        <v>#DIV/0!</v>
      </c>
      <c r="N595" s="9" t="e">
        <f t="shared" si="91"/>
        <v>#DIV/0!</v>
      </c>
      <c r="W595" s="7">
        <f t="shared" si="92"/>
        <v>0</v>
      </c>
    </row>
    <row r="596" spans="1:26" ht="60" x14ac:dyDescent="0.25">
      <c r="A596" s="50"/>
      <c r="B596" s="65"/>
      <c r="C596" s="50"/>
      <c r="D596" s="1" t="s">
        <v>15</v>
      </c>
      <c r="E596" s="3">
        <v>0</v>
      </c>
      <c r="F596" s="3">
        <v>0</v>
      </c>
      <c r="G596" s="53"/>
      <c r="H596" s="22"/>
      <c r="I596" s="23"/>
      <c r="J596" s="41"/>
      <c r="K596" s="25"/>
      <c r="L596" s="3">
        <v>0</v>
      </c>
      <c r="M596" s="7" t="e">
        <f t="shared" si="90"/>
        <v>#DIV/0!</v>
      </c>
      <c r="N596" s="9" t="e">
        <f t="shared" si="91"/>
        <v>#DIV/0!</v>
      </c>
      <c r="W596" s="7">
        <f t="shared" si="92"/>
        <v>0</v>
      </c>
    </row>
    <row r="597" spans="1:26" ht="30" x14ac:dyDescent="0.25">
      <c r="A597" s="51"/>
      <c r="B597" s="66"/>
      <c r="C597" s="51"/>
      <c r="D597" s="1" t="s">
        <v>16</v>
      </c>
      <c r="E597" s="3">
        <v>0</v>
      </c>
      <c r="F597" s="3">
        <v>0</v>
      </c>
      <c r="G597" s="54"/>
      <c r="H597" s="22"/>
      <c r="I597" s="23"/>
      <c r="J597" s="24"/>
      <c r="K597" s="25"/>
      <c r="L597" s="3">
        <v>0</v>
      </c>
      <c r="M597" s="7" t="e">
        <f t="shared" si="90"/>
        <v>#DIV/0!</v>
      </c>
      <c r="N597" s="9" t="e">
        <f t="shared" si="91"/>
        <v>#DIV/0!</v>
      </c>
      <c r="W597" s="7">
        <f t="shared" si="92"/>
        <v>0</v>
      </c>
    </row>
    <row r="598" spans="1:26" ht="43.5" customHeight="1" x14ac:dyDescent="0.25">
      <c r="A598" s="49" t="s">
        <v>324</v>
      </c>
      <c r="B598" s="64" t="s">
        <v>325</v>
      </c>
      <c r="C598" s="49" t="s">
        <v>83</v>
      </c>
      <c r="D598" s="1" t="s">
        <v>11</v>
      </c>
      <c r="E598" s="2">
        <f>E599+E603</f>
        <v>5348981.5599999996</v>
      </c>
      <c r="F598" s="2">
        <f>F599+F603</f>
        <v>5348981.5599999996</v>
      </c>
      <c r="G598" s="52" t="s">
        <v>571</v>
      </c>
      <c r="H598" s="67" t="s">
        <v>326</v>
      </c>
      <c r="I598" s="58" t="s">
        <v>78</v>
      </c>
      <c r="J598" s="70" t="s">
        <v>450</v>
      </c>
      <c r="K598" s="94">
        <v>81.61</v>
      </c>
      <c r="L598" s="2">
        <f>L599+L603</f>
        <v>5348981.5599999996</v>
      </c>
      <c r="N598" s="9">
        <f t="shared" si="91"/>
        <v>100</v>
      </c>
      <c r="W598" s="7">
        <f t="shared" si="92"/>
        <v>5348981.5599999996</v>
      </c>
    </row>
    <row r="599" spans="1:26" ht="111" customHeight="1" x14ac:dyDescent="0.25">
      <c r="A599" s="50"/>
      <c r="B599" s="65"/>
      <c r="C599" s="50"/>
      <c r="D599" s="1" t="s">
        <v>332</v>
      </c>
      <c r="E599" s="3">
        <f>E600+E601+E602</f>
        <v>5348981.5599999996</v>
      </c>
      <c r="F599" s="3">
        <f>F600+F601+F602</f>
        <v>5348981.5599999996</v>
      </c>
      <c r="G599" s="53"/>
      <c r="H599" s="68"/>
      <c r="I599" s="59"/>
      <c r="J599" s="71"/>
      <c r="K599" s="95"/>
      <c r="L599" s="3">
        <f>L600+L601+L602</f>
        <v>5348981.5599999996</v>
      </c>
      <c r="N599" s="9">
        <f t="shared" si="91"/>
        <v>100</v>
      </c>
      <c r="W599" s="7">
        <f t="shared" si="92"/>
        <v>5348981.5599999996</v>
      </c>
    </row>
    <row r="600" spans="1:26" ht="72.75" customHeight="1" x14ac:dyDescent="0.25">
      <c r="A600" s="50"/>
      <c r="B600" s="65"/>
      <c r="C600" s="50"/>
      <c r="D600" s="1" t="s">
        <v>13</v>
      </c>
      <c r="E600" s="3">
        <v>5348981.5599999996</v>
      </c>
      <c r="F600" s="3">
        <v>5348981.5599999996</v>
      </c>
      <c r="G600" s="53"/>
      <c r="H600" s="68"/>
      <c r="I600" s="59"/>
      <c r="J600" s="71"/>
      <c r="K600" s="95"/>
      <c r="L600" s="3">
        <v>5348981.5599999996</v>
      </c>
      <c r="N600" s="9">
        <f t="shared" si="91"/>
        <v>100</v>
      </c>
      <c r="W600" s="7">
        <f t="shared" si="92"/>
        <v>5348981.5599999996</v>
      </c>
    </row>
    <row r="601" spans="1:26" ht="72" customHeight="1" x14ac:dyDescent="0.25">
      <c r="A601" s="50"/>
      <c r="B601" s="65"/>
      <c r="C601" s="50"/>
      <c r="D601" s="1" t="s">
        <v>14</v>
      </c>
      <c r="E601" s="3">
        <v>0</v>
      </c>
      <c r="F601" s="3">
        <v>0</v>
      </c>
      <c r="G601" s="53"/>
      <c r="H601" s="69"/>
      <c r="I601" s="60"/>
      <c r="J601" s="72"/>
      <c r="K601" s="96"/>
      <c r="L601" s="3">
        <v>0</v>
      </c>
      <c r="N601" s="9" t="e">
        <f t="shared" si="91"/>
        <v>#DIV/0!</v>
      </c>
      <c r="W601" s="7">
        <f t="shared" si="92"/>
        <v>0</v>
      </c>
    </row>
    <row r="602" spans="1:26" ht="76.5" customHeight="1" x14ac:dyDescent="0.25">
      <c r="A602" s="50"/>
      <c r="B602" s="65"/>
      <c r="C602" s="50"/>
      <c r="D602" s="1" t="s">
        <v>15</v>
      </c>
      <c r="E602" s="3">
        <v>0</v>
      </c>
      <c r="F602" s="3">
        <v>0</v>
      </c>
      <c r="G602" s="53"/>
      <c r="H602" s="22"/>
      <c r="I602" s="23"/>
      <c r="J602" s="41"/>
      <c r="K602" s="25"/>
      <c r="L602" s="3">
        <v>0</v>
      </c>
      <c r="N602" s="9" t="e">
        <f t="shared" si="91"/>
        <v>#DIV/0!</v>
      </c>
      <c r="W602" s="7">
        <f t="shared" si="92"/>
        <v>0</v>
      </c>
    </row>
    <row r="603" spans="1:26" ht="40.5" customHeight="1" x14ac:dyDescent="0.25">
      <c r="A603" s="51"/>
      <c r="B603" s="66"/>
      <c r="C603" s="51"/>
      <c r="D603" s="1" t="s">
        <v>16</v>
      </c>
      <c r="E603" s="3">
        <v>0</v>
      </c>
      <c r="F603" s="3">
        <v>0</v>
      </c>
      <c r="G603" s="54"/>
      <c r="H603" s="22"/>
      <c r="I603" s="23"/>
      <c r="J603" s="24"/>
      <c r="K603" s="25"/>
      <c r="L603" s="3">
        <v>0</v>
      </c>
      <c r="N603" s="9" t="e">
        <f t="shared" si="91"/>
        <v>#DIV/0!</v>
      </c>
      <c r="W603" s="7">
        <f t="shared" si="92"/>
        <v>0</v>
      </c>
    </row>
    <row r="604" spans="1:26" ht="15" customHeight="1" x14ac:dyDescent="0.25">
      <c r="A604" s="49" t="s">
        <v>482</v>
      </c>
      <c r="B604" s="64" t="s">
        <v>483</v>
      </c>
      <c r="C604" s="49" t="s">
        <v>205</v>
      </c>
      <c r="D604" s="1" t="s">
        <v>11</v>
      </c>
      <c r="E604" s="2">
        <f>E605+E609</f>
        <v>5000036.01</v>
      </c>
      <c r="F604" s="2">
        <f>F605+F609</f>
        <v>4302646.5999999996</v>
      </c>
      <c r="G604" s="52" t="s">
        <v>632</v>
      </c>
      <c r="H604" s="67" t="s">
        <v>204</v>
      </c>
      <c r="I604" s="58" t="s">
        <v>24</v>
      </c>
      <c r="J604" s="70">
        <v>85</v>
      </c>
      <c r="K604" s="73">
        <v>87.7</v>
      </c>
      <c r="L604" s="2">
        <f>L605+L609</f>
        <v>5000036.01</v>
      </c>
      <c r="M604" s="7">
        <f t="shared" ref="M604:M609" si="93">F604/E604*100</f>
        <v>86.052312251247159</v>
      </c>
      <c r="N604" s="9">
        <f t="shared" si="91"/>
        <v>86.052312251247159</v>
      </c>
      <c r="W604" s="7">
        <f t="shared" si="92"/>
        <v>5000036.01</v>
      </c>
    </row>
    <row r="605" spans="1:26" ht="60" x14ac:dyDescent="0.25">
      <c r="A605" s="50"/>
      <c r="B605" s="65"/>
      <c r="C605" s="50"/>
      <c r="D605" s="1" t="s">
        <v>332</v>
      </c>
      <c r="E605" s="3">
        <f>E606+E607+E608</f>
        <v>5000036.01</v>
      </c>
      <c r="F605" s="3">
        <f>F606+F607+F608</f>
        <v>4302646.5999999996</v>
      </c>
      <c r="G605" s="53"/>
      <c r="H605" s="68"/>
      <c r="I605" s="59"/>
      <c r="J605" s="71"/>
      <c r="K605" s="74"/>
      <c r="L605" s="3">
        <f>L606+L607+L608</f>
        <v>5000036.01</v>
      </c>
      <c r="M605" s="7">
        <f t="shared" si="93"/>
        <v>86.052312251247159</v>
      </c>
      <c r="N605" s="9">
        <f t="shared" si="91"/>
        <v>86.052312251247159</v>
      </c>
      <c r="W605" s="7">
        <f t="shared" si="92"/>
        <v>5000036.01</v>
      </c>
    </row>
    <row r="606" spans="1:26" ht="30" x14ac:dyDescent="0.25">
      <c r="A606" s="50"/>
      <c r="B606" s="65"/>
      <c r="C606" s="50"/>
      <c r="D606" s="1" t="s">
        <v>13</v>
      </c>
      <c r="E606" s="3">
        <v>5000036.01</v>
      </c>
      <c r="F606" s="3">
        <v>4302646.5999999996</v>
      </c>
      <c r="G606" s="53"/>
      <c r="H606" s="68"/>
      <c r="I606" s="59"/>
      <c r="J606" s="71"/>
      <c r="K606" s="74"/>
      <c r="L606" s="3">
        <v>5000036.01</v>
      </c>
      <c r="M606" s="7">
        <f t="shared" si="93"/>
        <v>86.052312251247159</v>
      </c>
      <c r="N606" s="9">
        <f t="shared" si="91"/>
        <v>86.052312251247159</v>
      </c>
      <c r="W606" s="7">
        <f t="shared" si="92"/>
        <v>5000036.01</v>
      </c>
    </row>
    <row r="607" spans="1:26" ht="30" x14ac:dyDescent="0.25">
      <c r="A607" s="50"/>
      <c r="B607" s="65"/>
      <c r="C607" s="50"/>
      <c r="D607" s="1" t="s">
        <v>14</v>
      </c>
      <c r="E607" s="3">
        <v>0</v>
      </c>
      <c r="F607" s="3">
        <v>0</v>
      </c>
      <c r="G607" s="53"/>
      <c r="H607" s="69"/>
      <c r="I607" s="60"/>
      <c r="J607" s="72"/>
      <c r="K607" s="75"/>
      <c r="L607" s="3">
        <v>0</v>
      </c>
      <c r="M607" s="7" t="e">
        <f t="shared" si="93"/>
        <v>#DIV/0!</v>
      </c>
      <c r="N607" s="9" t="e">
        <f t="shared" si="91"/>
        <v>#DIV/0!</v>
      </c>
      <c r="W607" s="7">
        <f t="shared" si="92"/>
        <v>0</v>
      </c>
    </row>
    <row r="608" spans="1:26" ht="60" x14ac:dyDescent="0.25">
      <c r="A608" s="50"/>
      <c r="B608" s="65"/>
      <c r="C608" s="50"/>
      <c r="D608" s="1" t="s">
        <v>15</v>
      </c>
      <c r="E608" s="3">
        <v>0</v>
      </c>
      <c r="F608" s="3">
        <v>0</v>
      </c>
      <c r="G608" s="53"/>
      <c r="H608" s="22"/>
      <c r="I608" s="23"/>
      <c r="J608" s="41"/>
      <c r="K608" s="25"/>
      <c r="L608" s="3">
        <v>0</v>
      </c>
      <c r="M608" s="7" t="e">
        <f t="shared" si="93"/>
        <v>#DIV/0!</v>
      </c>
      <c r="N608" s="9" t="e">
        <f t="shared" si="91"/>
        <v>#DIV/0!</v>
      </c>
      <c r="W608" s="7">
        <f t="shared" si="92"/>
        <v>0</v>
      </c>
    </row>
    <row r="609" spans="1:23" ht="30" x14ac:dyDescent="0.25">
      <c r="A609" s="51"/>
      <c r="B609" s="66"/>
      <c r="C609" s="51"/>
      <c r="D609" s="1" t="s">
        <v>16</v>
      </c>
      <c r="E609" s="3">
        <v>0</v>
      </c>
      <c r="F609" s="3">
        <v>0</v>
      </c>
      <c r="G609" s="54"/>
      <c r="H609" s="22"/>
      <c r="I609" s="23"/>
      <c r="J609" s="24"/>
      <c r="K609" s="25"/>
      <c r="L609" s="3">
        <v>0</v>
      </c>
      <c r="M609" s="7" t="e">
        <f t="shared" si="93"/>
        <v>#DIV/0!</v>
      </c>
      <c r="N609" s="9" t="e">
        <f t="shared" si="91"/>
        <v>#DIV/0!</v>
      </c>
      <c r="W609" s="7">
        <f t="shared" si="92"/>
        <v>0</v>
      </c>
    </row>
    <row r="610" spans="1:23" x14ac:dyDescent="0.25">
      <c r="A610" s="49" t="s">
        <v>505</v>
      </c>
      <c r="B610" s="64" t="s">
        <v>506</v>
      </c>
      <c r="C610" s="49" t="s">
        <v>205</v>
      </c>
      <c r="D610" s="1" t="s">
        <v>11</v>
      </c>
      <c r="E610" s="2">
        <f>E611+E615</f>
        <v>2196619619.4699998</v>
      </c>
      <c r="F610" s="2">
        <f>F611+F615</f>
        <v>1862172368.23</v>
      </c>
      <c r="G610" s="52" t="s">
        <v>696</v>
      </c>
      <c r="H610" s="55" t="s">
        <v>510</v>
      </c>
      <c r="I610" s="58" t="s">
        <v>187</v>
      </c>
      <c r="J610" s="61" t="s">
        <v>511</v>
      </c>
      <c r="K610" s="46">
        <v>29615</v>
      </c>
      <c r="L610" s="2">
        <f>L611+L615</f>
        <v>2196619619.4699998</v>
      </c>
      <c r="M610" s="7">
        <f t="shared" ref="M610:M615" si="94">F610/E610*100</f>
        <v>84.774457613162213</v>
      </c>
      <c r="N610" s="9">
        <f t="shared" ref="N610:N615" si="95">F610/L610*100</f>
        <v>84.774457613162213</v>
      </c>
      <c r="W610" s="7">
        <f t="shared" si="92"/>
        <v>2196619619.4699998</v>
      </c>
    </row>
    <row r="611" spans="1:23" ht="60" x14ac:dyDescent="0.25">
      <c r="A611" s="50"/>
      <c r="B611" s="65"/>
      <c r="C611" s="50"/>
      <c r="D611" s="1" t="s">
        <v>332</v>
      </c>
      <c r="E611" s="3">
        <f>E612+E613+E614</f>
        <v>2196619619.4699998</v>
      </c>
      <c r="F611" s="3">
        <f>F612+F613+F614</f>
        <v>1862172368.23</v>
      </c>
      <c r="G611" s="53"/>
      <c r="H611" s="57"/>
      <c r="I611" s="60"/>
      <c r="J611" s="63"/>
      <c r="K611" s="48"/>
      <c r="L611" s="3">
        <f>L612+L613+L614</f>
        <v>2196619619.4699998</v>
      </c>
      <c r="M611" s="7">
        <f t="shared" si="94"/>
        <v>84.774457613162213</v>
      </c>
      <c r="N611" s="9">
        <f t="shared" si="95"/>
        <v>84.774457613162213</v>
      </c>
      <c r="P611" s="11"/>
      <c r="W611" s="7">
        <f t="shared" si="92"/>
        <v>2196619619.4699998</v>
      </c>
    </row>
    <row r="612" spans="1:23" ht="30" x14ac:dyDescent="0.25">
      <c r="A612" s="50"/>
      <c r="B612" s="65"/>
      <c r="C612" s="50"/>
      <c r="D612" s="1" t="s">
        <v>13</v>
      </c>
      <c r="E612" s="3">
        <v>169821819.47</v>
      </c>
      <c r="F612" s="3">
        <v>146111418.77000001</v>
      </c>
      <c r="G612" s="53"/>
      <c r="H612" s="55" t="s">
        <v>512</v>
      </c>
      <c r="I612" s="58" t="s">
        <v>20</v>
      </c>
      <c r="J612" s="61">
        <v>25013</v>
      </c>
      <c r="K612" s="46">
        <v>32099</v>
      </c>
      <c r="L612" s="3">
        <v>169821819.47</v>
      </c>
      <c r="M612" s="7">
        <f t="shared" si="94"/>
        <v>86.038071683604485</v>
      </c>
      <c r="N612" s="9">
        <f t="shared" si="95"/>
        <v>86.038071683604485</v>
      </c>
      <c r="P612" s="11"/>
      <c r="W612" s="7">
        <f t="shared" si="92"/>
        <v>169821819.47</v>
      </c>
    </row>
    <row r="613" spans="1:23" ht="30" x14ac:dyDescent="0.25">
      <c r="A613" s="50"/>
      <c r="B613" s="65"/>
      <c r="C613" s="50"/>
      <c r="D613" s="1" t="s">
        <v>14</v>
      </c>
      <c r="E613" s="3">
        <v>2026797800</v>
      </c>
      <c r="F613" s="3">
        <v>1716060949.46</v>
      </c>
      <c r="G613" s="53"/>
      <c r="H613" s="57"/>
      <c r="I613" s="60"/>
      <c r="J613" s="63"/>
      <c r="K613" s="48"/>
      <c r="L613" s="3">
        <v>2026797800</v>
      </c>
      <c r="M613" s="7">
        <f t="shared" si="94"/>
        <v>84.66858161480144</v>
      </c>
      <c r="N613" s="9">
        <f t="shared" si="95"/>
        <v>84.66858161480144</v>
      </c>
      <c r="W613" s="7">
        <f t="shared" si="92"/>
        <v>2026797800</v>
      </c>
    </row>
    <row r="614" spans="1:23" ht="75" x14ac:dyDescent="0.25">
      <c r="A614" s="50"/>
      <c r="B614" s="65"/>
      <c r="C614" s="50"/>
      <c r="D614" s="1" t="s">
        <v>15</v>
      </c>
      <c r="E614" s="3">
        <v>0</v>
      </c>
      <c r="F614" s="3">
        <v>0</v>
      </c>
      <c r="G614" s="53"/>
      <c r="H614" s="22" t="s">
        <v>513</v>
      </c>
      <c r="I614" s="23" t="s">
        <v>24</v>
      </c>
      <c r="J614" s="24">
        <v>45.6</v>
      </c>
      <c r="K614" s="25">
        <v>56.9</v>
      </c>
      <c r="L614" s="3">
        <v>0</v>
      </c>
      <c r="M614" s="7" t="e">
        <f t="shared" si="94"/>
        <v>#DIV/0!</v>
      </c>
      <c r="N614" s="9" t="e">
        <f t="shared" si="95"/>
        <v>#DIV/0!</v>
      </c>
      <c r="W614" s="7">
        <f t="shared" si="92"/>
        <v>0</v>
      </c>
    </row>
    <row r="615" spans="1:23" ht="132.75" customHeight="1" x14ac:dyDescent="0.25">
      <c r="A615" s="51"/>
      <c r="B615" s="66"/>
      <c r="C615" s="51"/>
      <c r="D615" s="1" t="s">
        <v>16</v>
      </c>
      <c r="E615" s="3">
        <v>0</v>
      </c>
      <c r="F615" s="3">
        <v>0</v>
      </c>
      <c r="G615" s="54"/>
      <c r="H615" s="22"/>
      <c r="I615" s="23"/>
      <c r="J615" s="24"/>
      <c r="K615" s="25"/>
      <c r="L615" s="3">
        <v>0</v>
      </c>
      <c r="M615" s="7" t="e">
        <f t="shared" si="94"/>
        <v>#DIV/0!</v>
      </c>
      <c r="N615" s="9" t="e">
        <f t="shared" si="95"/>
        <v>#DIV/0!</v>
      </c>
      <c r="W615" s="7">
        <f t="shared" si="92"/>
        <v>0</v>
      </c>
    </row>
    <row r="616" spans="1:23" x14ac:dyDescent="0.25">
      <c r="A616" s="49" t="s">
        <v>209</v>
      </c>
      <c r="B616" s="64" t="s">
        <v>210</v>
      </c>
      <c r="C616" s="49" t="s">
        <v>84</v>
      </c>
      <c r="D616" s="1" t="s">
        <v>11</v>
      </c>
      <c r="E616" s="2">
        <f>E617+E621</f>
        <v>97819497.420000002</v>
      </c>
      <c r="F616" s="2">
        <f>F617+F621</f>
        <v>66164459.979999997</v>
      </c>
      <c r="G616" s="52" t="s">
        <v>667</v>
      </c>
      <c r="H616" s="22"/>
      <c r="I616" s="23"/>
      <c r="J616" s="24"/>
      <c r="K616" s="25"/>
      <c r="L616" s="2">
        <f>L617+L621</f>
        <v>97819497.420000002</v>
      </c>
      <c r="M616" s="7">
        <f t="shared" si="90"/>
        <v>67.639337478820579</v>
      </c>
      <c r="N616" s="9">
        <f t="shared" si="91"/>
        <v>67.639337478820579</v>
      </c>
      <c r="P616" s="7"/>
      <c r="Q616" s="7"/>
      <c r="W616" s="7">
        <f t="shared" si="92"/>
        <v>97819497.420000002</v>
      </c>
    </row>
    <row r="617" spans="1:23" ht="47.25" customHeight="1" x14ac:dyDescent="0.25">
      <c r="A617" s="50"/>
      <c r="B617" s="65"/>
      <c r="C617" s="50"/>
      <c r="D617" s="1" t="s">
        <v>332</v>
      </c>
      <c r="E617" s="3">
        <f>E618+E619+E620</f>
        <v>97819497.420000002</v>
      </c>
      <c r="F617" s="3">
        <f>F618+F619+F620</f>
        <v>66164459.979999997</v>
      </c>
      <c r="G617" s="53"/>
      <c r="H617" s="22"/>
      <c r="I617" s="23"/>
      <c r="J617" s="24"/>
      <c r="K617" s="25"/>
      <c r="L617" s="3">
        <f>L618+L619+L620</f>
        <v>97819497.420000002</v>
      </c>
      <c r="M617" s="7">
        <f t="shared" si="90"/>
        <v>67.639337478820579</v>
      </c>
      <c r="N617" s="9">
        <f t="shared" si="91"/>
        <v>67.639337478820579</v>
      </c>
      <c r="W617" s="7">
        <f t="shared" si="92"/>
        <v>97819497.420000002</v>
      </c>
    </row>
    <row r="618" spans="1:23" ht="15" customHeight="1" x14ac:dyDescent="0.25">
      <c r="A618" s="50"/>
      <c r="B618" s="65"/>
      <c r="C618" s="50"/>
      <c r="D618" s="1" t="s">
        <v>13</v>
      </c>
      <c r="E618" s="3">
        <f t="shared" ref="E618:E620" si="96">E624+E630+E636+E642+E648</f>
        <v>97819497.420000002</v>
      </c>
      <c r="F618" s="3">
        <f t="shared" ref="F618:F620" si="97">F624+F630+F636+F642+F648</f>
        <v>66164459.979999997</v>
      </c>
      <c r="G618" s="53"/>
      <c r="H618" s="22"/>
      <c r="I618" s="23"/>
      <c r="J618" s="24"/>
      <c r="K618" s="25"/>
      <c r="L618" s="3">
        <f t="shared" ref="L618" si="98">L624+L630+L636+L642+L648</f>
        <v>97819497.420000002</v>
      </c>
      <c r="M618" s="7">
        <f t="shared" si="90"/>
        <v>67.639337478820579</v>
      </c>
      <c r="N618" s="9">
        <f t="shared" si="91"/>
        <v>67.639337478820579</v>
      </c>
      <c r="W618" s="7">
        <f t="shared" si="92"/>
        <v>97819497.420000002</v>
      </c>
    </row>
    <row r="619" spans="1:23" ht="30" x14ac:dyDescent="0.25">
      <c r="A619" s="50"/>
      <c r="B619" s="65"/>
      <c r="C619" s="50"/>
      <c r="D619" s="1" t="s">
        <v>14</v>
      </c>
      <c r="E619" s="3">
        <f t="shared" si="96"/>
        <v>0</v>
      </c>
      <c r="F619" s="3">
        <f t="shared" si="97"/>
        <v>0</v>
      </c>
      <c r="G619" s="53"/>
      <c r="H619" s="22"/>
      <c r="I619" s="23"/>
      <c r="J619" s="24"/>
      <c r="K619" s="25"/>
      <c r="L619" s="3">
        <f t="shared" ref="L619" si="99">L625+L631+L637+L643+L649</f>
        <v>0</v>
      </c>
      <c r="M619" s="7" t="e">
        <f t="shared" si="90"/>
        <v>#DIV/0!</v>
      </c>
      <c r="N619" s="9" t="e">
        <f t="shared" si="91"/>
        <v>#DIV/0!</v>
      </c>
      <c r="W619" s="7">
        <f t="shared" si="92"/>
        <v>0</v>
      </c>
    </row>
    <row r="620" spans="1:23" ht="63" customHeight="1" x14ac:dyDescent="0.25">
      <c r="A620" s="50"/>
      <c r="B620" s="65"/>
      <c r="C620" s="50"/>
      <c r="D620" s="1" t="s">
        <v>15</v>
      </c>
      <c r="E620" s="3">
        <f t="shared" si="96"/>
        <v>0</v>
      </c>
      <c r="F620" s="3">
        <f t="shared" si="97"/>
        <v>0</v>
      </c>
      <c r="G620" s="53"/>
      <c r="H620" s="22"/>
      <c r="I620" s="23"/>
      <c r="J620" s="24"/>
      <c r="K620" s="25"/>
      <c r="L620" s="3">
        <f t="shared" ref="L620" si="100">L626+L632+L638+L644+L650</f>
        <v>0</v>
      </c>
      <c r="M620" s="7" t="e">
        <f t="shared" si="90"/>
        <v>#DIV/0!</v>
      </c>
      <c r="N620" s="9" t="e">
        <f t="shared" si="91"/>
        <v>#DIV/0!</v>
      </c>
      <c r="W620" s="7">
        <f t="shared" si="92"/>
        <v>0</v>
      </c>
    </row>
    <row r="621" spans="1:23" ht="30" x14ac:dyDescent="0.25">
      <c r="A621" s="51"/>
      <c r="B621" s="66"/>
      <c r="C621" s="51"/>
      <c r="D621" s="1" t="s">
        <v>16</v>
      </c>
      <c r="E621" s="3">
        <f>E627+E633+E639+E645+E651</f>
        <v>0</v>
      </c>
      <c r="F621" s="3">
        <f>F627+F633+F639+F645+F651</f>
        <v>0</v>
      </c>
      <c r="G621" s="54"/>
      <c r="H621" s="22"/>
      <c r="I621" s="23"/>
      <c r="J621" s="24"/>
      <c r="K621" s="25"/>
      <c r="L621" s="3">
        <f>L627+L633+L639+L645+L651</f>
        <v>0</v>
      </c>
      <c r="M621" s="7" t="e">
        <f t="shared" si="90"/>
        <v>#DIV/0!</v>
      </c>
      <c r="N621" s="9" t="e">
        <f t="shared" si="91"/>
        <v>#DIV/0!</v>
      </c>
      <c r="W621" s="7">
        <f t="shared" si="92"/>
        <v>0</v>
      </c>
    </row>
    <row r="622" spans="1:23" ht="15.75" hidden="1" customHeight="1" outlineLevel="1" x14ac:dyDescent="0.25">
      <c r="A622" s="49" t="s">
        <v>212</v>
      </c>
      <c r="B622" s="64" t="s">
        <v>215</v>
      </c>
      <c r="C622" s="49" t="s">
        <v>10</v>
      </c>
      <c r="D622" s="1" t="s">
        <v>11</v>
      </c>
      <c r="E622" s="2">
        <f>E623+E627</f>
        <v>0</v>
      </c>
      <c r="F622" s="2">
        <f>F623+F627</f>
        <v>0</v>
      </c>
      <c r="G622" s="52" t="s">
        <v>451</v>
      </c>
      <c r="H622" s="83" t="s">
        <v>408</v>
      </c>
      <c r="I622" s="84" t="s">
        <v>20</v>
      </c>
      <c r="J622" s="82">
        <v>22</v>
      </c>
      <c r="K622" s="85"/>
      <c r="L622" s="2">
        <f>L623+L627</f>
        <v>0</v>
      </c>
      <c r="M622" s="7" t="e">
        <f t="shared" si="90"/>
        <v>#DIV/0!</v>
      </c>
      <c r="N622" s="9" t="e">
        <f t="shared" si="91"/>
        <v>#DIV/0!</v>
      </c>
      <c r="W622" s="7">
        <f t="shared" si="92"/>
        <v>0</v>
      </c>
    </row>
    <row r="623" spans="1:23" ht="47.25" hidden="1" customHeight="1" outlineLevel="1" x14ac:dyDescent="0.25">
      <c r="A623" s="50"/>
      <c r="B623" s="65"/>
      <c r="C623" s="50"/>
      <c r="D623" s="1" t="s">
        <v>332</v>
      </c>
      <c r="E623" s="3">
        <f>E624+E625+E626</f>
        <v>0</v>
      </c>
      <c r="F623" s="3">
        <f>F624+F625+F626</f>
        <v>0</v>
      </c>
      <c r="G623" s="53"/>
      <c r="H623" s="83"/>
      <c r="I623" s="84"/>
      <c r="J623" s="82"/>
      <c r="K623" s="85"/>
      <c r="L623" s="3">
        <f>L624+L625+L626</f>
        <v>0</v>
      </c>
      <c r="M623" s="7" t="e">
        <f t="shared" si="90"/>
        <v>#DIV/0!</v>
      </c>
      <c r="N623" s="9" t="e">
        <f t="shared" si="91"/>
        <v>#DIV/0!</v>
      </c>
      <c r="W623" s="7">
        <f t="shared" si="92"/>
        <v>0</v>
      </c>
    </row>
    <row r="624" spans="1:23" ht="15.75" hidden="1" customHeight="1" outlineLevel="1" x14ac:dyDescent="0.25">
      <c r="A624" s="50"/>
      <c r="B624" s="65"/>
      <c r="C624" s="50"/>
      <c r="D624" s="1" t="s">
        <v>13</v>
      </c>
      <c r="E624" s="3"/>
      <c r="F624" s="3"/>
      <c r="G624" s="53"/>
      <c r="H624" s="22"/>
      <c r="I624" s="4"/>
      <c r="J624" s="24"/>
      <c r="K624" s="25"/>
      <c r="L624" s="3"/>
      <c r="M624" s="7" t="e">
        <f t="shared" si="90"/>
        <v>#DIV/0!</v>
      </c>
      <c r="N624" s="9" t="e">
        <f t="shared" si="91"/>
        <v>#DIV/0!</v>
      </c>
      <c r="W624" s="7">
        <f t="shared" si="92"/>
        <v>0</v>
      </c>
    </row>
    <row r="625" spans="1:23" ht="30" hidden="1" customHeight="1" outlineLevel="1" x14ac:dyDescent="0.25">
      <c r="A625" s="50"/>
      <c r="B625" s="65"/>
      <c r="C625" s="50"/>
      <c r="D625" s="1" t="s">
        <v>14</v>
      </c>
      <c r="E625" s="3">
        <v>0</v>
      </c>
      <c r="F625" s="3">
        <v>0</v>
      </c>
      <c r="G625" s="53"/>
      <c r="H625" s="22"/>
      <c r="I625" s="4"/>
      <c r="J625" s="24"/>
      <c r="K625" s="25"/>
      <c r="L625" s="3">
        <v>0</v>
      </c>
      <c r="M625" s="7" t="e">
        <f t="shared" si="90"/>
        <v>#DIV/0!</v>
      </c>
      <c r="N625" s="9" t="e">
        <f t="shared" si="91"/>
        <v>#DIV/0!</v>
      </c>
      <c r="W625" s="7">
        <f t="shared" si="92"/>
        <v>0</v>
      </c>
    </row>
    <row r="626" spans="1:23" ht="65.25" hidden="1" customHeight="1" outlineLevel="1" x14ac:dyDescent="0.25">
      <c r="A626" s="50"/>
      <c r="B626" s="65"/>
      <c r="C626" s="50"/>
      <c r="D626" s="1" t="s">
        <v>15</v>
      </c>
      <c r="E626" s="3">
        <v>0</v>
      </c>
      <c r="F626" s="3">
        <v>0</v>
      </c>
      <c r="G626" s="53"/>
      <c r="H626" s="22"/>
      <c r="I626" s="4"/>
      <c r="J626" s="24"/>
      <c r="K626" s="25"/>
      <c r="L626" s="3">
        <v>0</v>
      </c>
      <c r="M626" s="7" t="e">
        <f t="shared" si="90"/>
        <v>#DIV/0!</v>
      </c>
      <c r="N626" s="9" t="e">
        <f t="shared" si="91"/>
        <v>#DIV/0!</v>
      </c>
      <c r="W626" s="7">
        <f t="shared" si="92"/>
        <v>0</v>
      </c>
    </row>
    <row r="627" spans="1:23" ht="34.5" hidden="1" customHeight="1" outlineLevel="1" x14ac:dyDescent="0.25">
      <c r="A627" s="51"/>
      <c r="B627" s="66"/>
      <c r="C627" s="51"/>
      <c r="D627" s="1" t="s">
        <v>16</v>
      </c>
      <c r="E627" s="3">
        <v>0</v>
      </c>
      <c r="F627" s="3">
        <v>0</v>
      </c>
      <c r="G627" s="54"/>
      <c r="H627" s="22"/>
      <c r="I627" s="4"/>
      <c r="J627" s="24"/>
      <c r="K627" s="25"/>
      <c r="L627" s="3">
        <v>0</v>
      </c>
      <c r="M627" s="7" t="e">
        <f t="shared" si="90"/>
        <v>#DIV/0!</v>
      </c>
      <c r="N627" s="9" t="e">
        <f t="shared" si="91"/>
        <v>#DIV/0!</v>
      </c>
      <c r="W627" s="7">
        <f t="shared" si="92"/>
        <v>0</v>
      </c>
    </row>
    <row r="628" spans="1:23" collapsed="1" x14ac:dyDescent="0.25">
      <c r="A628" s="49" t="s">
        <v>212</v>
      </c>
      <c r="B628" s="64" t="s">
        <v>216</v>
      </c>
      <c r="C628" s="49" t="s">
        <v>10</v>
      </c>
      <c r="D628" s="1" t="s">
        <v>11</v>
      </c>
      <c r="E628" s="2">
        <f>E629+E633</f>
        <v>55786097.420000002</v>
      </c>
      <c r="F628" s="2">
        <f>F629+F633</f>
        <v>37886399.689999998</v>
      </c>
      <c r="G628" s="52" t="s">
        <v>655</v>
      </c>
      <c r="H628" s="83" t="s">
        <v>218</v>
      </c>
      <c r="I628" s="84" t="s">
        <v>21</v>
      </c>
      <c r="J628" s="82" t="s">
        <v>514</v>
      </c>
      <c r="K628" s="85">
        <v>4196</v>
      </c>
      <c r="L628" s="2">
        <f>L629+L633</f>
        <v>55786097.420000002</v>
      </c>
      <c r="M628" s="7">
        <f t="shared" si="90"/>
        <v>67.913694347110322</v>
      </c>
      <c r="N628" s="9">
        <f t="shared" si="91"/>
        <v>67.913694347110322</v>
      </c>
      <c r="W628" s="7">
        <f t="shared" si="92"/>
        <v>55786097.420000002</v>
      </c>
    </row>
    <row r="629" spans="1:23" ht="48" customHeight="1" x14ac:dyDescent="0.25">
      <c r="A629" s="50"/>
      <c r="B629" s="65"/>
      <c r="C629" s="50"/>
      <c r="D629" s="1" t="s">
        <v>332</v>
      </c>
      <c r="E629" s="3">
        <f>E630+E631+E632</f>
        <v>55786097.420000002</v>
      </c>
      <c r="F629" s="3">
        <f>F630+F631+F632</f>
        <v>37886399.689999998</v>
      </c>
      <c r="G629" s="53"/>
      <c r="H629" s="83"/>
      <c r="I629" s="84"/>
      <c r="J629" s="82"/>
      <c r="K629" s="85"/>
      <c r="L629" s="3">
        <f>L630+L631+L632</f>
        <v>55786097.420000002</v>
      </c>
      <c r="M629" s="7">
        <f t="shared" si="90"/>
        <v>67.913694347110322</v>
      </c>
      <c r="N629" s="9">
        <f t="shared" si="91"/>
        <v>67.913694347110322</v>
      </c>
      <c r="W629" s="7">
        <f t="shared" si="92"/>
        <v>55786097.420000002</v>
      </c>
    </row>
    <row r="630" spans="1:23" ht="60" customHeight="1" x14ac:dyDescent="0.25">
      <c r="A630" s="50"/>
      <c r="B630" s="65"/>
      <c r="C630" s="50"/>
      <c r="D630" s="1" t="s">
        <v>13</v>
      </c>
      <c r="E630" s="3">
        <v>55786097.420000002</v>
      </c>
      <c r="F630" s="3">
        <v>37886399.689999998</v>
      </c>
      <c r="G630" s="53"/>
      <c r="H630" s="22"/>
      <c r="I630" s="4"/>
      <c r="J630" s="24"/>
      <c r="K630" s="25"/>
      <c r="L630" s="3">
        <v>55786097.420000002</v>
      </c>
      <c r="M630" s="7">
        <f t="shared" si="90"/>
        <v>67.913694347110322</v>
      </c>
      <c r="N630" s="9">
        <f t="shared" si="91"/>
        <v>67.913694347110322</v>
      </c>
      <c r="W630" s="7">
        <f t="shared" si="92"/>
        <v>55786097.420000002</v>
      </c>
    </row>
    <row r="631" spans="1:23" ht="48.75" customHeight="1" x14ac:dyDescent="0.25">
      <c r="A631" s="50"/>
      <c r="B631" s="65"/>
      <c r="C631" s="50"/>
      <c r="D631" s="1" t="s">
        <v>14</v>
      </c>
      <c r="E631" s="3">
        <v>0</v>
      </c>
      <c r="F631" s="3">
        <v>0</v>
      </c>
      <c r="G631" s="53"/>
      <c r="H631" s="22"/>
      <c r="I631" s="4"/>
      <c r="J631" s="24"/>
      <c r="K631" s="25"/>
      <c r="L631" s="3">
        <v>0</v>
      </c>
      <c r="M631" s="7" t="e">
        <f t="shared" si="90"/>
        <v>#DIV/0!</v>
      </c>
      <c r="N631" s="9" t="e">
        <f t="shared" si="91"/>
        <v>#DIV/0!</v>
      </c>
      <c r="W631" s="7">
        <f t="shared" si="92"/>
        <v>0</v>
      </c>
    </row>
    <row r="632" spans="1:23" ht="63.75" customHeight="1" x14ac:dyDescent="0.25">
      <c r="A632" s="50"/>
      <c r="B632" s="65"/>
      <c r="C632" s="50"/>
      <c r="D632" s="1" t="s">
        <v>15</v>
      </c>
      <c r="E632" s="3">
        <v>0</v>
      </c>
      <c r="F632" s="3">
        <v>0</v>
      </c>
      <c r="G632" s="53"/>
      <c r="H632" s="22"/>
      <c r="I632" s="4"/>
      <c r="J632" s="24"/>
      <c r="K632" s="25"/>
      <c r="L632" s="3">
        <v>0</v>
      </c>
      <c r="M632" s="7" t="e">
        <f t="shared" si="90"/>
        <v>#DIV/0!</v>
      </c>
      <c r="N632" s="9" t="e">
        <f t="shared" si="91"/>
        <v>#DIV/0!</v>
      </c>
      <c r="W632" s="7">
        <f t="shared" si="92"/>
        <v>0</v>
      </c>
    </row>
    <row r="633" spans="1:23" ht="42" customHeight="1" x14ac:dyDescent="0.25">
      <c r="A633" s="51"/>
      <c r="B633" s="66"/>
      <c r="C633" s="51"/>
      <c r="D633" s="1" t="s">
        <v>16</v>
      </c>
      <c r="E633" s="3">
        <v>0</v>
      </c>
      <c r="F633" s="3">
        <v>0</v>
      </c>
      <c r="G633" s="54"/>
      <c r="H633" s="22"/>
      <c r="I633" s="4"/>
      <c r="J633" s="24"/>
      <c r="K633" s="25"/>
      <c r="L633" s="3">
        <v>0</v>
      </c>
      <c r="M633" s="7" t="e">
        <f t="shared" si="90"/>
        <v>#DIV/0!</v>
      </c>
      <c r="N633" s="9" t="e">
        <f t="shared" si="91"/>
        <v>#DIV/0!</v>
      </c>
      <c r="W633" s="7">
        <f t="shared" si="92"/>
        <v>0</v>
      </c>
    </row>
    <row r="634" spans="1:23" ht="15" customHeight="1" outlineLevel="1" x14ac:dyDescent="0.25">
      <c r="A634" s="49" t="s">
        <v>217</v>
      </c>
      <c r="B634" s="64" t="s">
        <v>220</v>
      </c>
      <c r="C634" s="49" t="s">
        <v>10</v>
      </c>
      <c r="D634" s="1" t="s">
        <v>11</v>
      </c>
      <c r="E634" s="2">
        <f>E635+E639</f>
        <v>103500</v>
      </c>
      <c r="F634" s="2">
        <f>F635+F639</f>
        <v>103500</v>
      </c>
      <c r="G634" s="52" t="s">
        <v>489</v>
      </c>
      <c r="H634" s="83" t="s">
        <v>452</v>
      </c>
      <c r="I634" s="84" t="s">
        <v>21</v>
      </c>
      <c r="J634" s="82" t="s">
        <v>515</v>
      </c>
      <c r="K634" s="85">
        <v>2300</v>
      </c>
      <c r="L634" s="2">
        <f>L635+L639</f>
        <v>103500</v>
      </c>
      <c r="M634" s="7">
        <f t="shared" si="90"/>
        <v>100</v>
      </c>
      <c r="N634" s="9">
        <f t="shared" ref="N634:N697" si="101">F634/L634*100</f>
        <v>100</v>
      </c>
      <c r="W634" s="7">
        <f t="shared" si="92"/>
        <v>103500</v>
      </c>
    </row>
    <row r="635" spans="1:23" ht="45.75" customHeight="1" outlineLevel="1" x14ac:dyDescent="0.25">
      <c r="A635" s="50"/>
      <c r="B635" s="65"/>
      <c r="C635" s="50"/>
      <c r="D635" s="1" t="s">
        <v>332</v>
      </c>
      <c r="E635" s="3">
        <f>E636+E637+E638</f>
        <v>103500</v>
      </c>
      <c r="F635" s="3">
        <f>F636+F637+F638</f>
        <v>103500</v>
      </c>
      <c r="G635" s="53"/>
      <c r="H635" s="83"/>
      <c r="I635" s="84"/>
      <c r="J635" s="82"/>
      <c r="K635" s="85"/>
      <c r="L635" s="3">
        <f>L636+L637+L638</f>
        <v>103500</v>
      </c>
      <c r="M635" s="7">
        <f t="shared" si="90"/>
        <v>100</v>
      </c>
      <c r="N635" s="9">
        <f t="shared" si="101"/>
        <v>100</v>
      </c>
      <c r="W635" s="7">
        <f t="shared" si="92"/>
        <v>103500</v>
      </c>
    </row>
    <row r="636" spans="1:23" ht="30" outlineLevel="1" x14ac:dyDescent="0.25">
      <c r="A636" s="50"/>
      <c r="B636" s="65"/>
      <c r="C636" s="50"/>
      <c r="D636" s="1" t="s">
        <v>13</v>
      </c>
      <c r="E636" s="3">
        <v>103500</v>
      </c>
      <c r="F636" s="3">
        <v>103500</v>
      </c>
      <c r="G636" s="53"/>
      <c r="H636" s="22"/>
      <c r="I636" s="4"/>
      <c r="J636" s="24"/>
      <c r="K636" s="25"/>
      <c r="L636" s="3">
        <v>103500</v>
      </c>
      <c r="M636" s="7">
        <f t="shared" ref="M636:M699" si="102">F636/E636*100</f>
        <v>100</v>
      </c>
      <c r="N636" s="9">
        <f t="shared" si="101"/>
        <v>100</v>
      </c>
      <c r="W636" s="7">
        <f t="shared" si="92"/>
        <v>103500</v>
      </c>
    </row>
    <row r="637" spans="1:23" ht="30" outlineLevel="1" x14ac:dyDescent="0.25">
      <c r="A637" s="50"/>
      <c r="B637" s="65"/>
      <c r="C637" s="50"/>
      <c r="D637" s="1" t="s">
        <v>14</v>
      </c>
      <c r="E637" s="3">
        <v>0</v>
      </c>
      <c r="F637" s="3">
        <v>0</v>
      </c>
      <c r="G637" s="53"/>
      <c r="H637" s="22"/>
      <c r="I637" s="4"/>
      <c r="J637" s="24"/>
      <c r="K637" s="25"/>
      <c r="L637" s="3">
        <v>0</v>
      </c>
      <c r="M637" s="7" t="e">
        <f t="shared" si="102"/>
        <v>#DIV/0!</v>
      </c>
      <c r="N637" s="9" t="e">
        <f t="shared" si="101"/>
        <v>#DIV/0!</v>
      </c>
      <c r="W637" s="7">
        <f t="shared" si="92"/>
        <v>0</v>
      </c>
    </row>
    <row r="638" spans="1:23" ht="60" outlineLevel="1" x14ac:dyDescent="0.25">
      <c r="A638" s="50"/>
      <c r="B638" s="65"/>
      <c r="C638" s="50"/>
      <c r="D638" s="1" t="s">
        <v>15</v>
      </c>
      <c r="E638" s="3">
        <v>0</v>
      </c>
      <c r="F638" s="3">
        <v>0</v>
      </c>
      <c r="G638" s="53"/>
      <c r="H638" s="22"/>
      <c r="I638" s="4"/>
      <c r="J638" s="24"/>
      <c r="K638" s="25"/>
      <c r="L638" s="3">
        <v>0</v>
      </c>
      <c r="M638" s="7" t="e">
        <f t="shared" si="102"/>
        <v>#DIV/0!</v>
      </c>
      <c r="N638" s="9" t="e">
        <f t="shared" si="101"/>
        <v>#DIV/0!</v>
      </c>
      <c r="W638" s="7">
        <f t="shared" si="92"/>
        <v>0</v>
      </c>
    </row>
    <row r="639" spans="1:23" ht="30" outlineLevel="1" x14ac:dyDescent="0.25">
      <c r="A639" s="51"/>
      <c r="B639" s="66"/>
      <c r="C639" s="51"/>
      <c r="D639" s="1" t="s">
        <v>16</v>
      </c>
      <c r="E639" s="3">
        <v>0</v>
      </c>
      <c r="F639" s="3">
        <v>0</v>
      </c>
      <c r="G639" s="54"/>
      <c r="H639" s="22"/>
      <c r="I639" s="4"/>
      <c r="J639" s="24"/>
      <c r="K639" s="25"/>
      <c r="L639" s="3">
        <v>0</v>
      </c>
      <c r="M639" s="7" t="e">
        <f t="shared" si="102"/>
        <v>#DIV/0!</v>
      </c>
      <c r="N639" s="9" t="e">
        <f t="shared" si="101"/>
        <v>#DIV/0!</v>
      </c>
      <c r="W639" s="7">
        <f t="shared" si="92"/>
        <v>0</v>
      </c>
    </row>
    <row r="640" spans="1:23" x14ac:dyDescent="0.25">
      <c r="A640" s="49" t="s">
        <v>214</v>
      </c>
      <c r="B640" s="64" t="s">
        <v>219</v>
      </c>
      <c r="C640" s="49" t="s">
        <v>83</v>
      </c>
      <c r="D640" s="1" t="s">
        <v>11</v>
      </c>
      <c r="E640" s="2">
        <f>E641+E645</f>
        <v>41929900</v>
      </c>
      <c r="F640" s="2">
        <f>F641+F645</f>
        <v>28174560.289999999</v>
      </c>
      <c r="G640" s="52" t="s">
        <v>628</v>
      </c>
      <c r="H640" s="83" t="s">
        <v>221</v>
      </c>
      <c r="I640" s="84" t="s">
        <v>222</v>
      </c>
      <c r="J640" s="98" t="s">
        <v>516</v>
      </c>
      <c r="K640" s="120">
        <v>2485.02</v>
      </c>
      <c r="L640" s="2">
        <f>L641+L645</f>
        <v>41929900</v>
      </c>
      <c r="M640" s="7">
        <f t="shared" si="102"/>
        <v>67.194437120050367</v>
      </c>
      <c r="N640" s="9">
        <f t="shared" si="101"/>
        <v>67.194437120050367</v>
      </c>
      <c r="W640" s="7">
        <f t="shared" si="92"/>
        <v>41929900</v>
      </c>
    </row>
    <row r="641" spans="1:23" ht="48" customHeight="1" x14ac:dyDescent="0.25">
      <c r="A641" s="50"/>
      <c r="B641" s="65"/>
      <c r="C641" s="50"/>
      <c r="D641" s="1" t="s">
        <v>332</v>
      </c>
      <c r="E641" s="3">
        <f>E642+E643+E644</f>
        <v>41929900</v>
      </c>
      <c r="F641" s="3">
        <f>F642+F643+F644</f>
        <v>28174560.289999999</v>
      </c>
      <c r="G641" s="53"/>
      <c r="H641" s="83"/>
      <c r="I641" s="84"/>
      <c r="J641" s="98"/>
      <c r="K641" s="120"/>
      <c r="L641" s="3">
        <f>L642+L643+L644</f>
        <v>41929900</v>
      </c>
      <c r="M641" s="7">
        <f t="shared" si="102"/>
        <v>67.194437120050367</v>
      </c>
      <c r="N641" s="9">
        <f t="shared" si="101"/>
        <v>67.194437120050367</v>
      </c>
      <c r="W641" s="7">
        <f t="shared" si="92"/>
        <v>41929900</v>
      </c>
    </row>
    <row r="642" spans="1:23" ht="30" x14ac:dyDescent="0.25">
      <c r="A642" s="50"/>
      <c r="B642" s="65"/>
      <c r="C642" s="50"/>
      <c r="D642" s="1" t="s">
        <v>13</v>
      </c>
      <c r="E642" s="3">
        <v>41929900</v>
      </c>
      <c r="F642" s="3">
        <v>28174560.289999999</v>
      </c>
      <c r="G642" s="53"/>
      <c r="H642" s="22"/>
      <c r="I642" s="4"/>
      <c r="J642" s="24"/>
      <c r="K642" s="25"/>
      <c r="L642" s="3">
        <v>41929900</v>
      </c>
      <c r="M642" s="7">
        <f t="shared" si="102"/>
        <v>67.194437120050367</v>
      </c>
      <c r="N642" s="9">
        <f t="shared" si="101"/>
        <v>67.194437120050367</v>
      </c>
      <c r="W642" s="7">
        <f t="shared" si="92"/>
        <v>41929900</v>
      </c>
    </row>
    <row r="643" spans="1:23" ht="30" x14ac:dyDescent="0.25">
      <c r="A643" s="50"/>
      <c r="B643" s="65"/>
      <c r="C643" s="50"/>
      <c r="D643" s="1" t="s">
        <v>14</v>
      </c>
      <c r="E643" s="3">
        <v>0</v>
      </c>
      <c r="F643" s="3">
        <v>0</v>
      </c>
      <c r="G643" s="53"/>
      <c r="H643" s="22"/>
      <c r="I643" s="4"/>
      <c r="J643" s="24"/>
      <c r="K643" s="25"/>
      <c r="L643" s="3">
        <v>0</v>
      </c>
      <c r="M643" s="7" t="e">
        <f t="shared" si="102"/>
        <v>#DIV/0!</v>
      </c>
      <c r="N643" s="9" t="e">
        <f t="shared" si="101"/>
        <v>#DIV/0!</v>
      </c>
      <c r="W643" s="7">
        <f t="shared" si="92"/>
        <v>0</v>
      </c>
    </row>
    <row r="644" spans="1:23" ht="60" x14ac:dyDescent="0.25">
      <c r="A644" s="50"/>
      <c r="B644" s="65"/>
      <c r="C644" s="50"/>
      <c r="D644" s="1" t="s">
        <v>15</v>
      </c>
      <c r="E644" s="3">
        <v>0</v>
      </c>
      <c r="F644" s="3">
        <v>0</v>
      </c>
      <c r="G644" s="53"/>
      <c r="H644" s="22"/>
      <c r="I644" s="4"/>
      <c r="J644" s="24"/>
      <c r="K644" s="25"/>
      <c r="L644" s="3">
        <v>0</v>
      </c>
      <c r="M644" s="7" t="e">
        <f t="shared" si="102"/>
        <v>#DIV/0!</v>
      </c>
      <c r="N644" s="9" t="e">
        <f t="shared" si="101"/>
        <v>#DIV/0!</v>
      </c>
      <c r="W644" s="7">
        <f t="shared" si="92"/>
        <v>0</v>
      </c>
    </row>
    <row r="645" spans="1:23" ht="30" x14ac:dyDescent="0.25">
      <c r="A645" s="51"/>
      <c r="B645" s="66"/>
      <c r="C645" s="51"/>
      <c r="D645" s="1" t="s">
        <v>16</v>
      </c>
      <c r="E645" s="3">
        <v>0</v>
      </c>
      <c r="F645" s="3">
        <v>0</v>
      </c>
      <c r="G645" s="54"/>
      <c r="H645" s="22"/>
      <c r="I645" s="4"/>
      <c r="J645" s="24"/>
      <c r="K645" s="25"/>
      <c r="L645" s="3">
        <v>0</v>
      </c>
      <c r="M645" s="7" t="e">
        <f t="shared" si="102"/>
        <v>#DIV/0!</v>
      </c>
      <c r="N645" s="9" t="e">
        <f t="shared" si="101"/>
        <v>#DIV/0!</v>
      </c>
      <c r="W645" s="7">
        <f t="shared" si="92"/>
        <v>0</v>
      </c>
    </row>
    <row r="646" spans="1:23" ht="15" hidden="1" customHeight="1" outlineLevel="1" x14ac:dyDescent="0.25">
      <c r="A646" s="49" t="s">
        <v>300</v>
      </c>
      <c r="B646" s="64" t="s">
        <v>299</v>
      </c>
      <c r="C646" s="49" t="s">
        <v>10</v>
      </c>
      <c r="D646" s="1" t="s">
        <v>11</v>
      </c>
      <c r="E646" s="2">
        <f>E647+E651</f>
        <v>0</v>
      </c>
      <c r="F646" s="2">
        <f>F647+F651</f>
        <v>0</v>
      </c>
      <c r="G646" s="52" t="s">
        <v>346</v>
      </c>
      <c r="H646" s="67" t="s">
        <v>213</v>
      </c>
      <c r="I646" s="58" t="s">
        <v>20</v>
      </c>
      <c r="J646" s="61">
        <v>3153</v>
      </c>
      <c r="K646" s="46"/>
      <c r="L646" s="2">
        <f>L647+L651</f>
        <v>0</v>
      </c>
      <c r="M646" s="7" t="e">
        <f t="shared" si="102"/>
        <v>#DIV/0!</v>
      </c>
      <c r="N646" s="9" t="e">
        <f t="shared" si="101"/>
        <v>#DIV/0!</v>
      </c>
      <c r="W646" s="7">
        <f t="shared" si="92"/>
        <v>0</v>
      </c>
    </row>
    <row r="647" spans="1:23" ht="45.75" hidden="1" customHeight="1" outlineLevel="1" x14ac:dyDescent="0.25">
      <c r="A647" s="50"/>
      <c r="B647" s="65"/>
      <c r="C647" s="50"/>
      <c r="D647" s="1" t="s">
        <v>332</v>
      </c>
      <c r="E647" s="3">
        <f>E648+E649+E650</f>
        <v>0</v>
      </c>
      <c r="F647" s="3">
        <f>F648+F649+F650</f>
        <v>0</v>
      </c>
      <c r="G647" s="53"/>
      <c r="H647" s="69"/>
      <c r="I647" s="60"/>
      <c r="J647" s="63"/>
      <c r="K647" s="48"/>
      <c r="L647" s="3">
        <f>L648+L649+L650</f>
        <v>0</v>
      </c>
      <c r="M647" s="7" t="e">
        <f>F647/E647*100</f>
        <v>#DIV/0!</v>
      </c>
      <c r="N647" s="9" t="e">
        <f t="shared" si="101"/>
        <v>#DIV/0!</v>
      </c>
      <c r="W647" s="7">
        <f t="shared" ref="W647:W710" si="103">L647-X647</f>
        <v>0</v>
      </c>
    </row>
    <row r="648" spans="1:23" ht="30" hidden="1" customHeight="1" outlineLevel="1" x14ac:dyDescent="0.25">
      <c r="A648" s="50"/>
      <c r="B648" s="65"/>
      <c r="C648" s="50"/>
      <c r="D648" s="1" t="s">
        <v>13</v>
      </c>
      <c r="E648" s="3">
        <v>0</v>
      </c>
      <c r="F648" s="3">
        <v>0</v>
      </c>
      <c r="G648" s="53"/>
      <c r="H648" s="22"/>
      <c r="I648" s="4"/>
      <c r="J648" s="24"/>
      <c r="K648" s="25"/>
      <c r="L648" s="3">
        <v>0</v>
      </c>
      <c r="M648" s="7" t="e">
        <f t="shared" si="102"/>
        <v>#DIV/0!</v>
      </c>
      <c r="N648" s="9" t="e">
        <f t="shared" si="101"/>
        <v>#DIV/0!</v>
      </c>
      <c r="W648" s="7">
        <f t="shared" si="103"/>
        <v>0</v>
      </c>
    </row>
    <row r="649" spans="1:23" ht="30" hidden="1" customHeight="1" outlineLevel="1" x14ac:dyDescent="0.25">
      <c r="A649" s="50"/>
      <c r="B649" s="65"/>
      <c r="C649" s="50"/>
      <c r="D649" s="1" t="s">
        <v>14</v>
      </c>
      <c r="E649" s="3"/>
      <c r="F649" s="3"/>
      <c r="G649" s="53"/>
      <c r="H649" s="22"/>
      <c r="I649" s="4"/>
      <c r="J649" s="24"/>
      <c r="K649" s="25"/>
      <c r="L649" s="3"/>
      <c r="M649" s="7" t="e">
        <f t="shared" si="102"/>
        <v>#DIV/0!</v>
      </c>
      <c r="N649" s="9" t="e">
        <f t="shared" si="101"/>
        <v>#DIV/0!</v>
      </c>
      <c r="W649" s="7">
        <f t="shared" si="103"/>
        <v>0</v>
      </c>
    </row>
    <row r="650" spans="1:23" ht="60" hidden="1" customHeight="1" outlineLevel="1" x14ac:dyDescent="0.25">
      <c r="A650" s="50"/>
      <c r="B650" s="65"/>
      <c r="C650" s="50"/>
      <c r="D650" s="1" t="s">
        <v>15</v>
      </c>
      <c r="E650" s="3">
        <v>0</v>
      </c>
      <c r="F650" s="3">
        <v>0</v>
      </c>
      <c r="G650" s="53"/>
      <c r="H650" s="22"/>
      <c r="I650" s="4"/>
      <c r="J650" s="24"/>
      <c r="K650" s="25"/>
      <c r="L650" s="3">
        <v>0</v>
      </c>
      <c r="M650" s="7" t="e">
        <f t="shared" si="102"/>
        <v>#DIV/0!</v>
      </c>
      <c r="N650" s="9" t="e">
        <f t="shared" si="101"/>
        <v>#DIV/0!</v>
      </c>
      <c r="W650" s="7">
        <f t="shared" si="103"/>
        <v>0</v>
      </c>
    </row>
    <row r="651" spans="1:23" ht="30" hidden="1" customHeight="1" outlineLevel="1" x14ac:dyDescent="0.25">
      <c r="A651" s="51"/>
      <c r="B651" s="66"/>
      <c r="C651" s="51"/>
      <c r="D651" s="1" t="s">
        <v>16</v>
      </c>
      <c r="E651" s="3">
        <v>0</v>
      </c>
      <c r="F651" s="3">
        <v>0</v>
      </c>
      <c r="G651" s="54"/>
      <c r="H651" s="22"/>
      <c r="I651" s="4"/>
      <c r="J651" s="24"/>
      <c r="K651" s="25"/>
      <c r="L651" s="3">
        <v>0</v>
      </c>
      <c r="M651" s="7" t="e">
        <f t="shared" si="102"/>
        <v>#DIV/0!</v>
      </c>
      <c r="N651" s="9" t="e">
        <f t="shared" si="101"/>
        <v>#DIV/0!</v>
      </c>
      <c r="W651" s="7">
        <f t="shared" si="103"/>
        <v>0</v>
      </c>
    </row>
    <row r="652" spans="1:23" collapsed="1" x14ac:dyDescent="0.25">
      <c r="A652" s="49" t="s">
        <v>223</v>
      </c>
      <c r="B652" s="64" t="s">
        <v>224</v>
      </c>
      <c r="C652" s="49" t="s">
        <v>84</v>
      </c>
      <c r="D652" s="1" t="s">
        <v>11</v>
      </c>
      <c r="E652" s="2">
        <f>E653+E657</f>
        <v>440403528.93000001</v>
      </c>
      <c r="F652" s="2">
        <f>F653+F657</f>
        <v>249294802.21999997</v>
      </c>
      <c r="G652" s="52" t="s">
        <v>660</v>
      </c>
      <c r="H652" s="22"/>
      <c r="I652" s="4"/>
      <c r="J652" s="24"/>
      <c r="K652" s="25"/>
      <c r="L652" s="2">
        <f>L653+L657</f>
        <v>440403528.93000001</v>
      </c>
      <c r="M652" s="7">
        <f t="shared" si="102"/>
        <v>56.605995602642899</v>
      </c>
      <c r="N652" s="9">
        <f t="shared" si="101"/>
        <v>56.605995602642899</v>
      </c>
      <c r="P652" s="7">
        <v>414522659.67000002</v>
      </c>
      <c r="Q652" s="7">
        <f>P652-E652</f>
        <v>-25880869.25999999</v>
      </c>
      <c r="W652" s="7">
        <f t="shared" si="103"/>
        <v>440403528.93000001</v>
      </c>
    </row>
    <row r="653" spans="1:23" ht="48" customHeight="1" x14ac:dyDescent="0.25">
      <c r="A653" s="50"/>
      <c r="B653" s="65"/>
      <c r="C653" s="50"/>
      <c r="D653" s="1" t="s">
        <v>332</v>
      </c>
      <c r="E653" s="3">
        <f>E654+E655+E656</f>
        <v>440403528.93000001</v>
      </c>
      <c r="F653" s="3">
        <f>F654+F655+F656</f>
        <v>249294802.21999997</v>
      </c>
      <c r="G653" s="53"/>
      <c r="H653" s="22"/>
      <c r="I653" s="4"/>
      <c r="J653" s="24"/>
      <c r="K653" s="25"/>
      <c r="L653" s="3">
        <f>L654+L655+L656</f>
        <v>440403528.93000001</v>
      </c>
      <c r="M653" s="7">
        <f t="shared" si="102"/>
        <v>56.605995602642899</v>
      </c>
      <c r="N653" s="9">
        <f t="shared" si="101"/>
        <v>56.605995602642899</v>
      </c>
      <c r="W653" s="7">
        <f t="shared" si="103"/>
        <v>440403528.93000001</v>
      </c>
    </row>
    <row r="654" spans="1:23" ht="15" customHeight="1" x14ac:dyDescent="0.25">
      <c r="A654" s="50"/>
      <c r="B654" s="65"/>
      <c r="C654" s="50"/>
      <c r="D654" s="1" t="s">
        <v>13</v>
      </c>
      <c r="E654" s="3">
        <f>E660+E666+E672+E678+E684+E690+E696+E702+E708+E714+E720</f>
        <v>356085328.93000001</v>
      </c>
      <c r="F654" s="3">
        <f t="shared" ref="F654:F657" si="104">F660+F666+F672+F678+F684+F690+F696+F702+F708+F714+F720</f>
        <v>218793869.84999996</v>
      </c>
      <c r="G654" s="53"/>
      <c r="H654" s="22"/>
      <c r="I654" s="4"/>
      <c r="J654" s="24"/>
      <c r="K654" s="25"/>
      <c r="L654" s="3">
        <f>L660+L666+L672+L678+L684+L690+L696+L702+L708+L714+L720</f>
        <v>356085328.93000001</v>
      </c>
      <c r="M654" s="7">
        <f t="shared" si="102"/>
        <v>61.444224761366371</v>
      </c>
      <c r="N654" s="9">
        <f t="shared" si="101"/>
        <v>61.444224761366371</v>
      </c>
      <c r="W654" s="7">
        <f t="shared" si="103"/>
        <v>356085328.93000001</v>
      </c>
    </row>
    <row r="655" spans="1:23" ht="30" x14ac:dyDescent="0.25">
      <c r="A655" s="50"/>
      <c r="B655" s="65"/>
      <c r="C655" s="50"/>
      <c r="D655" s="1" t="s">
        <v>14</v>
      </c>
      <c r="E655" s="3">
        <f>E661+E667+E673+E679+E685+E691+E697+E703+E709+E715+E721</f>
        <v>84318200</v>
      </c>
      <c r="F655" s="3">
        <f t="shared" si="104"/>
        <v>30500932.370000001</v>
      </c>
      <c r="G655" s="53"/>
      <c r="H655" s="22"/>
      <c r="I655" s="4"/>
      <c r="J655" s="24"/>
      <c r="K655" s="25"/>
      <c r="L655" s="3">
        <f>L661+L667+L673+L679+L685+L691+L697+L703+L709+L715+L721</f>
        <v>84318200</v>
      </c>
      <c r="M655" s="7">
        <f t="shared" si="102"/>
        <v>36.173604714047499</v>
      </c>
      <c r="N655" s="9">
        <f t="shared" si="101"/>
        <v>36.173604714047499</v>
      </c>
      <c r="W655" s="7">
        <f t="shared" si="103"/>
        <v>84318200</v>
      </c>
    </row>
    <row r="656" spans="1:23" ht="60" x14ac:dyDescent="0.25">
      <c r="A656" s="50"/>
      <c r="B656" s="65"/>
      <c r="C656" s="50"/>
      <c r="D656" s="1" t="s">
        <v>15</v>
      </c>
      <c r="E656" s="3">
        <f>E662+E668+E674+E680+E686+E692+E698+E704+E710+E716+E722</f>
        <v>0</v>
      </c>
      <c r="F656" s="3">
        <f t="shared" si="104"/>
        <v>0</v>
      </c>
      <c r="G656" s="53"/>
      <c r="H656" s="22"/>
      <c r="I656" s="4"/>
      <c r="J656" s="24"/>
      <c r="K656" s="25"/>
      <c r="L656" s="3">
        <f>L662+L668+L674+L680+L686+L692+L698+L704+L710+L716+L722</f>
        <v>0</v>
      </c>
      <c r="M656" s="7" t="e">
        <f t="shared" si="102"/>
        <v>#DIV/0!</v>
      </c>
      <c r="N656" s="9" t="e">
        <f t="shared" si="101"/>
        <v>#DIV/0!</v>
      </c>
      <c r="W656" s="7">
        <f t="shared" si="103"/>
        <v>0</v>
      </c>
    </row>
    <row r="657" spans="1:23" ht="30" x14ac:dyDescent="0.25">
      <c r="A657" s="51"/>
      <c r="B657" s="66"/>
      <c r="C657" s="51"/>
      <c r="D657" s="1" t="s">
        <v>16</v>
      </c>
      <c r="E657" s="3">
        <f>E663+E669+E675+E681+E687+E693+E699+E705+E711+E717+E723</f>
        <v>0</v>
      </c>
      <c r="F657" s="3">
        <f t="shared" si="104"/>
        <v>0</v>
      </c>
      <c r="G657" s="54"/>
      <c r="H657" s="22"/>
      <c r="I657" s="4"/>
      <c r="J657" s="24"/>
      <c r="K657" s="25"/>
      <c r="L657" s="3">
        <f>L663+L669+L675+L681+L687+L693+L699+L705+L711+L717+L723</f>
        <v>0</v>
      </c>
      <c r="M657" s="7" t="e">
        <f t="shared" si="102"/>
        <v>#DIV/0!</v>
      </c>
      <c r="N657" s="9" t="e">
        <f t="shared" si="101"/>
        <v>#DIV/0!</v>
      </c>
      <c r="W657" s="7">
        <f t="shared" si="103"/>
        <v>0</v>
      </c>
    </row>
    <row r="658" spans="1:23" x14ac:dyDescent="0.25">
      <c r="A658" s="49" t="s">
        <v>226</v>
      </c>
      <c r="B658" s="64" t="s">
        <v>225</v>
      </c>
      <c r="C658" s="49" t="s">
        <v>10</v>
      </c>
      <c r="D658" s="1" t="s">
        <v>11</v>
      </c>
      <c r="E658" s="2">
        <f>E659+E663</f>
        <v>2700</v>
      </c>
      <c r="F658" s="2">
        <f>F659+F663</f>
        <v>0</v>
      </c>
      <c r="G658" s="52" t="s">
        <v>334</v>
      </c>
      <c r="H658" s="83" t="s">
        <v>227</v>
      </c>
      <c r="I658" s="84" t="s">
        <v>20</v>
      </c>
      <c r="J658" s="82">
        <v>6</v>
      </c>
      <c r="K658" s="85">
        <v>0</v>
      </c>
      <c r="L658" s="2">
        <f>L659+L663</f>
        <v>2700</v>
      </c>
      <c r="M658" s="7">
        <f t="shared" si="102"/>
        <v>0</v>
      </c>
      <c r="N658" s="9">
        <f t="shared" si="101"/>
        <v>0</v>
      </c>
      <c r="W658" s="7">
        <f t="shared" si="103"/>
        <v>2700</v>
      </c>
    </row>
    <row r="659" spans="1:23" ht="45.75" customHeight="1" x14ac:dyDescent="0.25">
      <c r="A659" s="50"/>
      <c r="B659" s="65"/>
      <c r="C659" s="50"/>
      <c r="D659" s="1" t="s">
        <v>332</v>
      </c>
      <c r="E659" s="3">
        <f>E660+E661+E662</f>
        <v>2700</v>
      </c>
      <c r="F659" s="3">
        <f>F660+F661+F662</f>
        <v>0</v>
      </c>
      <c r="G659" s="53"/>
      <c r="H659" s="83"/>
      <c r="I659" s="84"/>
      <c r="J659" s="82"/>
      <c r="K659" s="85"/>
      <c r="L659" s="3">
        <f>L660+L661+L662</f>
        <v>2700</v>
      </c>
      <c r="M659" s="7">
        <f t="shared" si="102"/>
        <v>0</v>
      </c>
      <c r="N659" s="9">
        <f t="shared" si="101"/>
        <v>0</v>
      </c>
      <c r="W659" s="7">
        <f t="shared" si="103"/>
        <v>2700</v>
      </c>
    </row>
    <row r="660" spans="1:23" ht="15" customHeight="1" x14ac:dyDescent="0.25">
      <c r="A660" s="50"/>
      <c r="B660" s="65"/>
      <c r="C660" s="50"/>
      <c r="D660" s="1" t="s">
        <v>13</v>
      </c>
      <c r="E660" s="3">
        <v>2700</v>
      </c>
      <c r="F660" s="3">
        <v>0</v>
      </c>
      <c r="G660" s="53"/>
      <c r="H660" s="22"/>
      <c r="I660" s="4"/>
      <c r="J660" s="24"/>
      <c r="K660" s="25"/>
      <c r="L660" s="3">
        <v>2700</v>
      </c>
      <c r="M660" s="7">
        <f t="shared" si="102"/>
        <v>0</v>
      </c>
      <c r="N660" s="9">
        <f t="shared" si="101"/>
        <v>0</v>
      </c>
      <c r="W660" s="7">
        <f t="shared" si="103"/>
        <v>2700</v>
      </c>
    </row>
    <row r="661" spans="1:23" ht="30" x14ac:dyDescent="0.25">
      <c r="A661" s="50"/>
      <c r="B661" s="65"/>
      <c r="C661" s="50"/>
      <c r="D661" s="1" t="s">
        <v>14</v>
      </c>
      <c r="E661" s="3">
        <v>0</v>
      </c>
      <c r="F661" s="3">
        <v>0</v>
      </c>
      <c r="G661" s="53"/>
      <c r="H661" s="22"/>
      <c r="I661" s="4"/>
      <c r="J661" s="24"/>
      <c r="K661" s="25"/>
      <c r="L661" s="3">
        <v>0</v>
      </c>
      <c r="M661" s="7" t="e">
        <f t="shared" si="102"/>
        <v>#DIV/0!</v>
      </c>
      <c r="N661" s="9" t="e">
        <f t="shared" si="101"/>
        <v>#DIV/0!</v>
      </c>
      <c r="W661" s="7">
        <f t="shared" si="103"/>
        <v>0</v>
      </c>
    </row>
    <row r="662" spans="1:23" ht="60" x14ac:dyDescent="0.25">
      <c r="A662" s="50"/>
      <c r="B662" s="65"/>
      <c r="C662" s="50"/>
      <c r="D662" s="1" t="s">
        <v>15</v>
      </c>
      <c r="E662" s="3">
        <v>0</v>
      </c>
      <c r="F662" s="3">
        <v>0</v>
      </c>
      <c r="G662" s="53"/>
      <c r="H662" s="22"/>
      <c r="I662" s="4"/>
      <c r="J662" s="24"/>
      <c r="K662" s="25"/>
      <c r="L662" s="3">
        <v>0</v>
      </c>
      <c r="M662" s="7" t="e">
        <f t="shared" si="102"/>
        <v>#DIV/0!</v>
      </c>
      <c r="N662" s="9" t="e">
        <f t="shared" si="101"/>
        <v>#DIV/0!</v>
      </c>
      <c r="W662" s="7">
        <f t="shared" si="103"/>
        <v>0</v>
      </c>
    </row>
    <row r="663" spans="1:23" ht="30" x14ac:dyDescent="0.25">
      <c r="A663" s="51"/>
      <c r="B663" s="66"/>
      <c r="C663" s="51"/>
      <c r="D663" s="1" t="s">
        <v>16</v>
      </c>
      <c r="E663" s="3">
        <v>0</v>
      </c>
      <c r="F663" s="3">
        <v>0</v>
      </c>
      <c r="G663" s="54"/>
      <c r="H663" s="22"/>
      <c r="I663" s="4"/>
      <c r="J663" s="24"/>
      <c r="K663" s="25"/>
      <c r="L663" s="3">
        <v>0</v>
      </c>
      <c r="M663" s="7" t="e">
        <f t="shared" si="102"/>
        <v>#DIV/0!</v>
      </c>
      <c r="N663" s="9" t="e">
        <f t="shared" si="101"/>
        <v>#DIV/0!</v>
      </c>
      <c r="W663" s="7">
        <f t="shared" si="103"/>
        <v>0</v>
      </c>
    </row>
    <row r="664" spans="1:23" ht="15.75" hidden="1" customHeight="1" outlineLevel="1" x14ac:dyDescent="0.25">
      <c r="A664" s="49" t="s">
        <v>228</v>
      </c>
      <c r="B664" s="64" t="s">
        <v>229</v>
      </c>
      <c r="C664" s="49" t="s">
        <v>10</v>
      </c>
      <c r="D664" s="1" t="s">
        <v>11</v>
      </c>
      <c r="E664" s="2">
        <f>E665+E669</f>
        <v>0</v>
      </c>
      <c r="F664" s="2">
        <f>F665+F669</f>
        <v>0</v>
      </c>
      <c r="G664" s="52" t="s">
        <v>347</v>
      </c>
      <c r="H664" s="83" t="s">
        <v>230</v>
      </c>
      <c r="I664" s="84" t="s">
        <v>20</v>
      </c>
      <c r="J664" s="82">
        <v>1260</v>
      </c>
      <c r="K664" s="85"/>
      <c r="L664" s="2">
        <f>L665+L669</f>
        <v>0</v>
      </c>
      <c r="M664" s="7" t="e">
        <f t="shared" si="102"/>
        <v>#DIV/0!</v>
      </c>
      <c r="N664" s="9" t="e">
        <f t="shared" si="101"/>
        <v>#DIV/0!</v>
      </c>
      <c r="W664" s="7">
        <f t="shared" si="103"/>
        <v>0</v>
      </c>
    </row>
    <row r="665" spans="1:23" ht="45.75" hidden="1" customHeight="1" outlineLevel="1" x14ac:dyDescent="0.25">
      <c r="A665" s="50"/>
      <c r="B665" s="65"/>
      <c r="C665" s="50"/>
      <c r="D665" s="1" t="s">
        <v>332</v>
      </c>
      <c r="E665" s="3">
        <f>E666+E667+E668</f>
        <v>0</v>
      </c>
      <c r="F665" s="3">
        <f>F666+F667+F668</f>
        <v>0</v>
      </c>
      <c r="G665" s="53"/>
      <c r="H665" s="83"/>
      <c r="I665" s="84"/>
      <c r="J665" s="82"/>
      <c r="K665" s="85"/>
      <c r="L665" s="3">
        <f>L666+L667+L668</f>
        <v>0</v>
      </c>
      <c r="M665" s="7" t="e">
        <f t="shared" si="102"/>
        <v>#DIV/0!</v>
      </c>
      <c r="N665" s="9" t="e">
        <f t="shared" si="101"/>
        <v>#DIV/0!</v>
      </c>
      <c r="W665" s="7">
        <f t="shared" si="103"/>
        <v>0</v>
      </c>
    </row>
    <row r="666" spans="1:23" ht="30" hidden="1" customHeight="1" outlineLevel="1" x14ac:dyDescent="0.25">
      <c r="A666" s="50"/>
      <c r="B666" s="65"/>
      <c r="C666" s="50"/>
      <c r="D666" s="1" t="s">
        <v>13</v>
      </c>
      <c r="E666" s="3">
        <v>0</v>
      </c>
      <c r="F666" s="3">
        <v>0</v>
      </c>
      <c r="G666" s="53"/>
      <c r="H666" s="22"/>
      <c r="I666" s="4"/>
      <c r="J666" s="24"/>
      <c r="K666" s="25"/>
      <c r="L666" s="3">
        <v>0</v>
      </c>
      <c r="M666" s="7" t="e">
        <f t="shared" si="102"/>
        <v>#DIV/0!</v>
      </c>
      <c r="N666" s="9" t="e">
        <f t="shared" si="101"/>
        <v>#DIV/0!</v>
      </c>
      <c r="W666" s="7">
        <f t="shared" si="103"/>
        <v>0</v>
      </c>
    </row>
    <row r="667" spans="1:23" ht="30" hidden="1" customHeight="1" outlineLevel="1" x14ac:dyDescent="0.25">
      <c r="A667" s="50"/>
      <c r="B667" s="65"/>
      <c r="C667" s="50"/>
      <c r="D667" s="1" t="s">
        <v>14</v>
      </c>
      <c r="E667" s="3"/>
      <c r="F667" s="3"/>
      <c r="G667" s="53"/>
      <c r="H667" s="22"/>
      <c r="I667" s="4"/>
      <c r="J667" s="24"/>
      <c r="K667" s="25"/>
      <c r="L667" s="3"/>
      <c r="M667" s="7" t="e">
        <f t="shared" si="102"/>
        <v>#DIV/0!</v>
      </c>
      <c r="N667" s="9" t="e">
        <f t="shared" si="101"/>
        <v>#DIV/0!</v>
      </c>
      <c r="W667" s="7">
        <f t="shared" si="103"/>
        <v>0</v>
      </c>
    </row>
    <row r="668" spans="1:23" ht="60" hidden="1" customHeight="1" outlineLevel="1" x14ac:dyDescent="0.25">
      <c r="A668" s="50"/>
      <c r="B668" s="65"/>
      <c r="C668" s="50"/>
      <c r="D668" s="1" t="s">
        <v>15</v>
      </c>
      <c r="E668" s="3">
        <v>0</v>
      </c>
      <c r="F668" s="3">
        <v>0</v>
      </c>
      <c r="G668" s="53"/>
      <c r="H668" s="22"/>
      <c r="I668" s="4"/>
      <c r="J668" s="24"/>
      <c r="K668" s="25"/>
      <c r="L668" s="3">
        <v>0</v>
      </c>
      <c r="M668" s="7" t="e">
        <f t="shared" si="102"/>
        <v>#DIV/0!</v>
      </c>
      <c r="N668" s="9" t="e">
        <f t="shared" si="101"/>
        <v>#DIV/0!</v>
      </c>
      <c r="W668" s="7">
        <f t="shared" si="103"/>
        <v>0</v>
      </c>
    </row>
    <row r="669" spans="1:23" ht="36.75" hidden="1" customHeight="1" outlineLevel="1" x14ac:dyDescent="0.25">
      <c r="A669" s="51"/>
      <c r="B669" s="66"/>
      <c r="C669" s="51"/>
      <c r="D669" s="1" t="s">
        <v>16</v>
      </c>
      <c r="E669" s="3">
        <v>0</v>
      </c>
      <c r="F669" s="3">
        <v>0</v>
      </c>
      <c r="G669" s="54"/>
      <c r="H669" s="22"/>
      <c r="I669" s="4"/>
      <c r="J669" s="24"/>
      <c r="K669" s="25"/>
      <c r="L669" s="3">
        <v>0</v>
      </c>
      <c r="M669" s="7" t="e">
        <f t="shared" si="102"/>
        <v>#DIV/0!</v>
      </c>
      <c r="N669" s="9" t="e">
        <f t="shared" si="101"/>
        <v>#DIV/0!</v>
      </c>
      <c r="W669" s="7">
        <f t="shared" si="103"/>
        <v>0</v>
      </c>
    </row>
    <row r="670" spans="1:23" collapsed="1" x14ac:dyDescent="0.25">
      <c r="A670" s="49" t="s">
        <v>228</v>
      </c>
      <c r="B670" s="64" t="s">
        <v>235</v>
      </c>
      <c r="C670" s="49" t="s">
        <v>10</v>
      </c>
      <c r="D670" s="1" t="s">
        <v>11</v>
      </c>
      <c r="E670" s="2">
        <f>E671+E675</f>
        <v>4840700</v>
      </c>
      <c r="F670" s="2">
        <f>F671+F675</f>
        <v>4149501.44</v>
      </c>
      <c r="G670" s="52" t="s">
        <v>606</v>
      </c>
      <c r="H670" s="83" t="s">
        <v>232</v>
      </c>
      <c r="I670" s="84" t="s">
        <v>20</v>
      </c>
      <c r="J670" s="82" t="s">
        <v>517</v>
      </c>
      <c r="K670" s="85">
        <v>171</v>
      </c>
      <c r="L670" s="2">
        <f>L671+L675</f>
        <v>4840700</v>
      </c>
      <c r="M670" s="7">
        <f t="shared" si="102"/>
        <v>85.721103146239173</v>
      </c>
      <c r="N670" s="9">
        <f t="shared" si="101"/>
        <v>85.721103146239173</v>
      </c>
      <c r="W670" s="7">
        <f t="shared" si="103"/>
        <v>4840700</v>
      </c>
    </row>
    <row r="671" spans="1:23" ht="47.25" customHeight="1" x14ac:dyDescent="0.25">
      <c r="A671" s="50"/>
      <c r="B671" s="65"/>
      <c r="C671" s="50"/>
      <c r="D671" s="1" t="s">
        <v>332</v>
      </c>
      <c r="E671" s="3">
        <f>E672+E673+E674</f>
        <v>4840700</v>
      </c>
      <c r="F671" s="3">
        <f>F672+F673+F674</f>
        <v>4149501.44</v>
      </c>
      <c r="G671" s="53"/>
      <c r="H671" s="83"/>
      <c r="I671" s="84"/>
      <c r="J671" s="82"/>
      <c r="K671" s="85"/>
      <c r="L671" s="3">
        <f>L672+L673+L674</f>
        <v>4840700</v>
      </c>
      <c r="M671" s="7">
        <f t="shared" si="102"/>
        <v>85.721103146239173</v>
      </c>
      <c r="N671" s="9">
        <f t="shared" si="101"/>
        <v>85.721103146239173</v>
      </c>
      <c r="W671" s="7">
        <f t="shared" si="103"/>
        <v>4840700</v>
      </c>
    </row>
    <row r="672" spans="1:23" ht="15.75" customHeight="1" x14ac:dyDescent="0.25">
      <c r="A672" s="50"/>
      <c r="B672" s="65"/>
      <c r="C672" s="50"/>
      <c r="D672" s="1" t="s">
        <v>13</v>
      </c>
      <c r="E672" s="3">
        <v>0</v>
      </c>
      <c r="F672" s="3">
        <v>0</v>
      </c>
      <c r="G672" s="53"/>
      <c r="H672" s="22"/>
      <c r="I672" s="4"/>
      <c r="J672" s="24"/>
      <c r="K672" s="25"/>
      <c r="L672" s="3">
        <v>0</v>
      </c>
      <c r="M672" s="7" t="e">
        <f t="shared" si="102"/>
        <v>#DIV/0!</v>
      </c>
      <c r="N672" s="9" t="e">
        <f t="shared" si="101"/>
        <v>#DIV/0!</v>
      </c>
      <c r="W672" s="7">
        <f t="shared" si="103"/>
        <v>0</v>
      </c>
    </row>
    <row r="673" spans="1:23" ht="30" x14ac:dyDescent="0.25">
      <c r="A673" s="50"/>
      <c r="B673" s="65"/>
      <c r="C673" s="50"/>
      <c r="D673" s="1" t="s">
        <v>14</v>
      </c>
      <c r="E673" s="3">
        <v>4840700</v>
      </c>
      <c r="F673" s="3">
        <v>4149501.44</v>
      </c>
      <c r="G673" s="53"/>
      <c r="H673" s="22"/>
      <c r="I673" s="4"/>
      <c r="J673" s="24"/>
      <c r="K673" s="25"/>
      <c r="L673" s="3">
        <v>4840700</v>
      </c>
      <c r="M673" s="7">
        <f t="shared" si="102"/>
        <v>85.721103146239173</v>
      </c>
      <c r="N673" s="9">
        <f t="shared" si="101"/>
        <v>85.721103146239173</v>
      </c>
      <c r="W673" s="7">
        <f t="shared" si="103"/>
        <v>4840700</v>
      </c>
    </row>
    <row r="674" spans="1:23" ht="60" x14ac:dyDescent="0.25">
      <c r="A674" s="50"/>
      <c r="B674" s="65"/>
      <c r="C674" s="50"/>
      <c r="D674" s="1" t="s">
        <v>15</v>
      </c>
      <c r="E674" s="3">
        <v>0</v>
      </c>
      <c r="F674" s="3">
        <v>0</v>
      </c>
      <c r="G674" s="53"/>
      <c r="H674" s="22"/>
      <c r="I674" s="4"/>
      <c r="J674" s="24"/>
      <c r="K674" s="25"/>
      <c r="L674" s="3">
        <v>0</v>
      </c>
      <c r="M674" s="7" t="e">
        <f t="shared" si="102"/>
        <v>#DIV/0!</v>
      </c>
      <c r="N674" s="9" t="e">
        <f t="shared" si="101"/>
        <v>#DIV/0!</v>
      </c>
      <c r="W674" s="7">
        <f t="shared" si="103"/>
        <v>0</v>
      </c>
    </row>
    <row r="675" spans="1:23" ht="30" x14ac:dyDescent="0.25">
      <c r="A675" s="51"/>
      <c r="B675" s="66"/>
      <c r="C675" s="51"/>
      <c r="D675" s="1" t="s">
        <v>16</v>
      </c>
      <c r="E675" s="3">
        <v>0</v>
      </c>
      <c r="F675" s="3">
        <v>0</v>
      </c>
      <c r="G675" s="54"/>
      <c r="H675" s="22"/>
      <c r="I675" s="4"/>
      <c r="J675" s="24"/>
      <c r="K675" s="25"/>
      <c r="L675" s="3">
        <v>0</v>
      </c>
      <c r="M675" s="7" t="e">
        <f t="shared" si="102"/>
        <v>#DIV/0!</v>
      </c>
      <c r="N675" s="9" t="e">
        <f t="shared" si="101"/>
        <v>#DIV/0!</v>
      </c>
      <c r="W675" s="7">
        <f t="shared" si="103"/>
        <v>0</v>
      </c>
    </row>
    <row r="676" spans="1:23" ht="49.5" customHeight="1" x14ac:dyDescent="0.25">
      <c r="A676" s="49" t="s">
        <v>231</v>
      </c>
      <c r="B676" s="64" t="s">
        <v>234</v>
      </c>
      <c r="C676" s="49" t="s">
        <v>10</v>
      </c>
      <c r="D676" s="1" t="s">
        <v>11</v>
      </c>
      <c r="E676" s="2">
        <f>E677+E681</f>
        <v>30000</v>
      </c>
      <c r="F676" s="2">
        <f>F677+F681</f>
        <v>0</v>
      </c>
      <c r="G676" s="52" t="s">
        <v>334</v>
      </c>
      <c r="H676" s="83" t="s">
        <v>409</v>
      </c>
      <c r="I676" s="84" t="s">
        <v>20</v>
      </c>
      <c r="J676" s="82">
        <v>5</v>
      </c>
      <c r="K676" s="85">
        <v>0</v>
      </c>
      <c r="L676" s="2">
        <f>L677+L681</f>
        <v>30000</v>
      </c>
      <c r="M676" s="7">
        <f t="shared" si="102"/>
        <v>0</v>
      </c>
      <c r="N676" s="9">
        <f t="shared" si="101"/>
        <v>0</v>
      </c>
      <c r="W676" s="7">
        <f t="shared" si="103"/>
        <v>30000</v>
      </c>
    </row>
    <row r="677" spans="1:23" ht="96" customHeight="1" x14ac:dyDescent="0.25">
      <c r="A677" s="50"/>
      <c r="B677" s="65"/>
      <c r="C677" s="50"/>
      <c r="D677" s="1" t="s">
        <v>332</v>
      </c>
      <c r="E677" s="3">
        <f>E678+E679+E680</f>
        <v>30000</v>
      </c>
      <c r="F677" s="3">
        <f>F678+F679+F680</f>
        <v>0</v>
      </c>
      <c r="G677" s="53"/>
      <c r="H677" s="83"/>
      <c r="I677" s="84"/>
      <c r="J677" s="82"/>
      <c r="K677" s="85"/>
      <c r="L677" s="3">
        <f>L678+L679+L680</f>
        <v>30000</v>
      </c>
      <c r="M677" s="7">
        <f t="shared" si="102"/>
        <v>0</v>
      </c>
      <c r="N677" s="9">
        <f t="shared" si="101"/>
        <v>0</v>
      </c>
      <c r="W677" s="7">
        <f t="shared" si="103"/>
        <v>30000</v>
      </c>
    </row>
    <row r="678" spans="1:23" ht="65.25" customHeight="1" x14ac:dyDescent="0.25">
      <c r="A678" s="50"/>
      <c r="B678" s="65"/>
      <c r="C678" s="50"/>
      <c r="D678" s="1" t="s">
        <v>13</v>
      </c>
      <c r="E678" s="3">
        <v>0</v>
      </c>
      <c r="F678" s="3">
        <v>0</v>
      </c>
      <c r="G678" s="53"/>
      <c r="H678" s="22"/>
      <c r="I678" s="4"/>
      <c r="J678" s="24"/>
      <c r="K678" s="25"/>
      <c r="L678" s="3">
        <v>0</v>
      </c>
      <c r="M678" s="7" t="e">
        <f t="shared" si="102"/>
        <v>#DIV/0!</v>
      </c>
      <c r="N678" s="9" t="e">
        <f t="shared" si="101"/>
        <v>#DIV/0!</v>
      </c>
      <c r="W678" s="7">
        <f t="shared" si="103"/>
        <v>0</v>
      </c>
    </row>
    <row r="679" spans="1:23" ht="30" x14ac:dyDescent="0.25">
      <c r="A679" s="50"/>
      <c r="B679" s="65"/>
      <c r="C679" s="50"/>
      <c r="D679" s="1" t="s">
        <v>14</v>
      </c>
      <c r="E679" s="3">
        <v>30000</v>
      </c>
      <c r="F679" s="3">
        <v>0</v>
      </c>
      <c r="G679" s="53"/>
      <c r="H679" s="22"/>
      <c r="I679" s="4"/>
      <c r="J679" s="24"/>
      <c r="K679" s="25"/>
      <c r="L679" s="3">
        <v>30000</v>
      </c>
      <c r="M679" s="7">
        <f t="shared" si="102"/>
        <v>0</v>
      </c>
      <c r="N679" s="9">
        <f t="shared" si="101"/>
        <v>0</v>
      </c>
      <c r="W679" s="7">
        <f t="shared" si="103"/>
        <v>30000</v>
      </c>
    </row>
    <row r="680" spans="1:23" ht="96.75" customHeight="1" x14ac:dyDescent="0.25">
      <c r="A680" s="50"/>
      <c r="B680" s="65"/>
      <c r="C680" s="50"/>
      <c r="D680" s="1" t="s">
        <v>15</v>
      </c>
      <c r="E680" s="3">
        <v>0</v>
      </c>
      <c r="F680" s="3">
        <v>0</v>
      </c>
      <c r="G680" s="53"/>
      <c r="H680" s="22"/>
      <c r="I680" s="4"/>
      <c r="J680" s="24"/>
      <c r="K680" s="25"/>
      <c r="L680" s="3">
        <v>0</v>
      </c>
      <c r="M680" s="7" t="e">
        <f t="shared" si="102"/>
        <v>#DIV/0!</v>
      </c>
      <c r="N680" s="9" t="e">
        <f t="shared" si="101"/>
        <v>#DIV/0!</v>
      </c>
      <c r="W680" s="7">
        <f t="shared" si="103"/>
        <v>0</v>
      </c>
    </row>
    <row r="681" spans="1:23" ht="69.75" customHeight="1" x14ac:dyDescent="0.25">
      <c r="A681" s="51"/>
      <c r="B681" s="66"/>
      <c r="C681" s="51"/>
      <c r="D681" s="1" t="s">
        <v>16</v>
      </c>
      <c r="E681" s="3">
        <v>0</v>
      </c>
      <c r="F681" s="3">
        <v>0</v>
      </c>
      <c r="G681" s="54"/>
      <c r="H681" s="22"/>
      <c r="I681" s="4"/>
      <c r="J681" s="24"/>
      <c r="K681" s="25"/>
      <c r="L681" s="3">
        <v>0</v>
      </c>
      <c r="M681" s="7" t="e">
        <f t="shared" si="102"/>
        <v>#DIV/0!</v>
      </c>
      <c r="N681" s="9" t="e">
        <f t="shared" si="101"/>
        <v>#DIV/0!</v>
      </c>
      <c r="W681" s="7">
        <f t="shared" si="103"/>
        <v>0</v>
      </c>
    </row>
    <row r="682" spans="1:23" ht="15" customHeight="1" x14ac:dyDescent="0.25">
      <c r="A682" s="49" t="s">
        <v>233</v>
      </c>
      <c r="B682" s="64" t="s">
        <v>237</v>
      </c>
      <c r="C682" s="49" t="s">
        <v>10</v>
      </c>
      <c r="D682" s="1" t="s">
        <v>11</v>
      </c>
      <c r="E682" s="2">
        <f>E683+E687</f>
        <v>120916464.72</v>
      </c>
      <c r="F682" s="2">
        <f>F683+F687</f>
        <v>83231658.409999996</v>
      </c>
      <c r="G682" s="52" t="s">
        <v>662</v>
      </c>
      <c r="H682" s="83" t="s">
        <v>238</v>
      </c>
      <c r="I682" s="84" t="s">
        <v>20</v>
      </c>
      <c r="J682" s="82" t="s">
        <v>518</v>
      </c>
      <c r="K682" s="85">
        <v>1399</v>
      </c>
      <c r="L682" s="2">
        <f>L683+L687</f>
        <v>120916464.72</v>
      </c>
      <c r="M682" s="7">
        <f t="shared" si="102"/>
        <v>68.834015783322172</v>
      </c>
      <c r="N682" s="9">
        <f t="shared" si="101"/>
        <v>68.834015783322172</v>
      </c>
      <c r="W682" s="7">
        <f t="shared" si="103"/>
        <v>120916464.72</v>
      </c>
    </row>
    <row r="683" spans="1:23" ht="45.75" customHeight="1" x14ac:dyDescent="0.25">
      <c r="A683" s="50"/>
      <c r="B683" s="65"/>
      <c r="C683" s="50"/>
      <c r="D683" s="1" t="s">
        <v>332</v>
      </c>
      <c r="E683" s="3">
        <f>E684+E685+E686</f>
        <v>120916464.72</v>
      </c>
      <c r="F683" s="3">
        <f>F684+F685+F686</f>
        <v>83231658.409999996</v>
      </c>
      <c r="G683" s="53"/>
      <c r="H683" s="83"/>
      <c r="I683" s="84"/>
      <c r="J683" s="82"/>
      <c r="K683" s="85"/>
      <c r="L683" s="3">
        <f>L684+L685+L686</f>
        <v>120916464.72</v>
      </c>
      <c r="M683" s="7">
        <f t="shared" si="102"/>
        <v>68.834015783322172</v>
      </c>
      <c r="N683" s="9">
        <f t="shared" si="101"/>
        <v>68.834015783322172</v>
      </c>
      <c r="W683" s="7">
        <f t="shared" si="103"/>
        <v>120916464.72</v>
      </c>
    </row>
    <row r="684" spans="1:23" ht="15.75" customHeight="1" x14ac:dyDescent="0.25">
      <c r="A684" s="50"/>
      <c r="B684" s="65"/>
      <c r="C684" s="50"/>
      <c r="D684" s="1" t="s">
        <v>13</v>
      </c>
      <c r="E684" s="3">
        <v>120916464.72</v>
      </c>
      <c r="F684" s="3">
        <v>83231658.409999996</v>
      </c>
      <c r="G684" s="53"/>
      <c r="H684" s="67" t="s">
        <v>239</v>
      </c>
      <c r="I684" s="58" t="s">
        <v>240</v>
      </c>
      <c r="J684" s="61" t="s">
        <v>519</v>
      </c>
      <c r="K684" s="61" t="s">
        <v>519</v>
      </c>
      <c r="L684" s="3">
        <v>120916464.72</v>
      </c>
      <c r="M684" s="7">
        <f t="shared" si="102"/>
        <v>68.834015783322172</v>
      </c>
      <c r="N684" s="9">
        <f t="shared" si="101"/>
        <v>68.834015783322172</v>
      </c>
      <c r="W684" s="7">
        <f t="shared" si="103"/>
        <v>120916464.72</v>
      </c>
    </row>
    <row r="685" spans="1:23" ht="30" x14ac:dyDescent="0.25">
      <c r="A685" s="50"/>
      <c r="B685" s="65"/>
      <c r="C685" s="50"/>
      <c r="D685" s="1" t="s">
        <v>14</v>
      </c>
      <c r="E685" s="3">
        <v>0</v>
      </c>
      <c r="F685" s="3">
        <v>0</v>
      </c>
      <c r="G685" s="53"/>
      <c r="H685" s="69"/>
      <c r="I685" s="60"/>
      <c r="J685" s="63"/>
      <c r="K685" s="63"/>
      <c r="L685" s="3">
        <v>0</v>
      </c>
      <c r="M685" s="7" t="e">
        <f t="shared" si="102"/>
        <v>#DIV/0!</v>
      </c>
      <c r="N685" s="9" t="e">
        <f t="shared" si="101"/>
        <v>#DIV/0!</v>
      </c>
      <c r="W685" s="7">
        <f t="shared" si="103"/>
        <v>0</v>
      </c>
    </row>
    <row r="686" spans="1:23" ht="63.75" customHeight="1" x14ac:dyDescent="0.25">
      <c r="A686" s="50"/>
      <c r="B686" s="65"/>
      <c r="C686" s="50"/>
      <c r="D686" s="1" t="s">
        <v>15</v>
      </c>
      <c r="E686" s="3">
        <v>0</v>
      </c>
      <c r="F686" s="3">
        <v>0</v>
      </c>
      <c r="G686" s="53"/>
      <c r="H686" s="22"/>
      <c r="I686" s="4"/>
      <c r="J686" s="24"/>
      <c r="K686" s="25"/>
      <c r="L686" s="3">
        <v>0</v>
      </c>
      <c r="M686" s="7" t="e">
        <f t="shared" si="102"/>
        <v>#DIV/0!</v>
      </c>
      <c r="N686" s="9" t="e">
        <f t="shared" si="101"/>
        <v>#DIV/0!</v>
      </c>
      <c r="W686" s="7">
        <f t="shared" si="103"/>
        <v>0</v>
      </c>
    </row>
    <row r="687" spans="1:23" ht="66.75" customHeight="1" x14ac:dyDescent="0.25">
      <c r="A687" s="51"/>
      <c r="B687" s="66"/>
      <c r="C687" s="51"/>
      <c r="D687" s="1" t="s">
        <v>16</v>
      </c>
      <c r="E687" s="3">
        <v>0</v>
      </c>
      <c r="F687" s="3">
        <v>0</v>
      </c>
      <c r="G687" s="54"/>
      <c r="H687" s="22"/>
      <c r="I687" s="4"/>
      <c r="J687" s="24"/>
      <c r="K687" s="25"/>
      <c r="L687" s="3">
        <v>0</v>
      </c>
      <c r="M687" s="7" t="e">
        <f t="shared" si="102"/>
        <v>#DIV/0!</v>
      </c>
      <c r="N687" s="9" t="e">
        <f t="shared" si="101"/>
        <v>#DIV/0!</v>
      </c>
      <c r="W687" s="7">
        <f t="shared" si="103"/>
        <v>0</v>
      </c>
    </row>
    <row r="688" spans="1:23" ht="15" customHeight="1" x14ac:dyDescent="0.25">
      <c r="A688" s="49" t="s">
        <v>236</v>
      </c>
      <c r="B688" s="64" t="s">
        <v>242</v>
      </c>
      <c r="C688" s="49" t="s">
        <v>10</v>
      </c>
      <c r="D688" s="1" t="s">
        <v>11</v>
      </c>
      <c r="E688" s="2">
        <f>E689+E693</f>
        <v>137647035.80000001</v>
      </c>
      <c r="F688" s="2">
        <f>F689+F693</f>
        <v>85821140.359999999</v>
      </c>
      <c r="G688" s="52" t="s">
        <v>630</v>
      </c>
      <c r="H688" s="83" t="s">
        <v>243</v>
      </c>
      <c r="I688" s="58" t="s">
        <v>240</v>
      </c>
      <c r="J688" s="86">
        <v>12792</v>
      </c>
      <c r="K688" s="86">
        <v>12792</v>
      </c>
      <c r="L688" s="2">
        <f>L689+L693</f>
        <v>137647035.80000001</v>
      </c>
      <c r="M688" s="7">
        <f t="shared" si="102"/>
        <v>62.348702143282907</v>
      </c>
      <c r="N688" s="9">
        <f t="shared" si="101"/>
        <v>62.348702143282907</v>
      </c>
      <c r="W688" s="7">
        <f t="shared" si="103"/>
        <v>137647035.80000001</v>
      </c>
    </row>
    <row r="689" spans="1:23" ht="45.75" customHeight="1" x14ac:dyDescent="0.25">
      <c r="A689" s="50"/>
      <c r="B689" s="65"/>
      <c r="C689" s="50"/>
      <c r="D689" s="1" t="s">
        <v>332</v>
      </c>
      <c r="E689" s="3">
        <f>E690+E691+E692</f>
        <v>137647035.80000001</v>
      </c>
      <c r="F689" s="3">
        <f>F690+F691+F692</f>
        <v>85821140.359999999</v>
      </c>
      <c r="G689" s="53"/>
      <c r="H689" s="83"/>
      <c r="I689" s="60"/>
      <c r="J689" s="87"/>
      <c r="K689" s="87"/>
      <c r="L689" s="3">
        <f>L690+L691+L692</f>
        <v>137647035.80000001</v>
      </c>
      <c r="M689" s="7">
        <f t="shared" si="102"/>
        <v>62.348702143282907</v>
      </c>
      <c r="N689" s="9">
        <f t="shared" si="101"/>
        <v>62.348702143282907</v>
      </c>
      <c r="W689" s="7">
        <f t="shared" si="103"/>
        <v>137647035.80000001</v>
      </c>
    </row>
    <row r="690" spans="1:23" ht="51.75" customHeight="1" x14ac:dyDescent="0.25">
      <c r="A690" s="50"/>
      <c r="B690" s="65"/>
      <c r="C690" s="50"/>
      <c r="D690" s="1" t="s">
        <v>13</v>
      </c>
      <c r="E690" s="3">
        <v>137647035.80000001</v>
      </c>
      <c r="F690" s="3">
        <v>85821140.359999999</v>
      </c>
      <c r="G690" s="53"/>
      <c r="H690" s="22" t="s">
        <v>453</v>
      </c>
      <c r="I690" s="23" t="s">
        <v>20</v>
      </c>
      <c r="J690" s="24">
        <v>180</v>
      </c>
      <c r="K690" s="25">
        <v>170</v>
      </c>
      <c r="L690" s="3">
        <v>137647035.80000001</v>
      </c>
      <c r="M690" s="7">
        <f t="shared" si="102"/>
        <v>62.348702143282907</v>
      </c>
      <c r="N690" s="9">
        <f t="shared" si="101"/>
        <v>62.348702143282907</v>
      </c>
      <c r="W690" s="7">
        <f t="shared" si="103"/>
        <v>137647035.80000001</v>
      </c>
    </row>
    <row r="691" spans="1:23" ht="53.25" customHeight="1" x14ac:dyDescent="0.25">
      <c r="A691" s="50"/>
      <c r="B691" s="65"/>
      <c r="C691" s="50"/>
      <c r="D691" s="1" t="s">
        <v>14</v>
      </c>
      <c r="E691" s="3">
        <v>0</v>
      </c>
      <c r="F691" s="3">
        <v>0</v>
      </c>
      <c r="G691" s="53"/>
      <c r="H691" s="22" t="s">
        <v>454</v>
      </c>
      <c r="I691" s="23" t="s">
        <v>20</v>
      </c>
      <c r="J691" s="24">
        <v>15</v>
      </c>
      <c r="K691" s="25">
        <v>15</v>
      </c>
      <c r="L691" s="3">
        <v>0</v>
      </c>
      <c r="M691" s="7" t="e">
        <f t="shared" si="102"/>
        <v>#DIV/0!</v>
      </c>
      <c r="N691" s="9" t="e">
        <f t="shared" si="101"/>
        <v>#DIV/0!</v>
      </c>
      <c r="W691" s="7">
        <f t="shared" si="103"/>
        <v>0</v>
      </c>
    </row>
    <row r="692" spans="1:23" ht="60" customHeight="1" x14ac:dyDescent="0.25">
      <c r="A692" s="50"/>
      <c r="B692" s="65"/>
      <c r="C692" s="50"/>
      <c r="D692" s="1" t="s">
        <v>15</v>
      </c>
      <c r="E692" s="3">
        <v>0</v>
      </c>
      <c r="F692" s="3">
        <v>0</v>
      </c>
      <c r="G692" s="53"/>
      <c r="H692" s="22"/>
      <c r="I692" s="23"/>
      <c r="J692" s="24"/>
      <c r="K692" s="25"/>
      <c r="L692" s="3">
        <v>0</v>
      </c>
      <c r="M692" s="7" t="e">
        <f t="shared" si="102"/>
        <v>#DIV/0!</v>
      </c>
      <c r="N692" s="9" t="e">
        <f t="shared" si="101"/>
        <v>#DIV/0!</v>
      </c>
      <c r="W692" s="7">
        <f t="shared" si="103"/>
        <v>0</v>
      </c>
    </row>
    <row r="693" spans="1:23" ht="30" x14ac:dyDescent="0.25">
      <c r="A693" s="51"/>
      <c r="B693" s="66"/>
      <c r="C693" s="51"/>
      <c r="D693" s="1" t="s">
        <v>16</v>
      </c>
      <c r="E693" s="3">
        <v>0</v>
      </c>
      <c r="F693" s="3">
        <v>0</v>
      </c>
      <c r="G693" s="54"/>
      <c r="H693" s="22"/>
      <c r="I693" s="4"/>
      <c r="J693" s="24"/>
      <c r="K693" s="25"/>
      <c r="L693" s="3">
        <v>0</v>
      </c>
      <c r="M693" s="7" t="e">
        <f t="shared" si="102"/>
        <v>#DIV/0!</v>
      </c>
      <c r="N693" s="9" t="e">
        <f t="shared" si="101"/>
        <v>#DIV/0!</v>
      </c>
      <c r="W693" s="7">
        <f t="shared" si="103"/>
        <v>0</v>
      </c>
    </row>
    <row r="694" spans="1:23" x14ac:dyDescent="0.25">
      <c r="A694" s="49" t="s">
        <v>241</v>
      </c>
      <c r="B694" s="64" t="s">
        <v>244</v>
      </c>
      <c r="C694" s="49" t="s">
        <v>10</v>
      </c>
      <c r="D694" s="1" t="s">
        <v>11</v>
      </c>
      <c r="E694" s="2">
        <f>E695+E699</f>
        <v>49926798.340000004</v>
      </c>
      <c r="F694" s="2">
        <f>F695+F699</f>
        <v>33882950.890000001</v>
      </c>
      <c r="G694" s="52" t="s">
        <v>607</v>
      </c>
      <c r="H694" s="83" t="s">
        <v>246</v>
      </c>
      <c r="I694" s="58" t="s">
        <v>20</v>
      </c>
      <c r="J694" s="61">
        <v>640</v>
      </c>
      <c r="K694" s="85">
        <v>581</v>
      </c>
      <c r="L694" s="2">
        <f>L695+L699</f>
        <v>49926798.340000004</v>
      </c>
      <c r="M694" s="7">
        <f t="shared" si="102"/>
        <v>67.865258771968755</v>
      </c>
      <c r="N694" s="9">
        <f t="shared" si="101"/>
        <v>67.865258771968755</v>
      </c>
      <c r="W694" s="7">
        <f t="shared" si="103"/>
        <v>49926798.340000004</v>
      </c>
    </row>
    <row r="695" spans="1:23" ht="44.25" customHeight="1" x14ac:dyDescent="0.25">
      <c r="A695" s="50"/>
      <c r="B695" s="65"/>
      <c r="C695" s="50"/>
      <c r="D695" s="1" t="s">
        <v>332</v>
      </c>
      <c r="E695" s="3">
        <f>E696+E697+E698</f>
        <v>49926798.340000004</v>
      </c>
      <c r="F695" s="3">
        <f>F696+F697+F698</f>
        <v>33882950.890000001</v>
      </c>
      <c r="G695" s="53"/>
      <c r="H695" s="83"/>
      <c r="I695" s="60"/>
      <c r="J695" s="63"/>
      <c r="K695" s="85"/>
      <c r="L695" s="3">
        <f>L696+L697+L698</f>
        <v>49926798.340000004</v>
      </c>
      <c r="M695" s="7">
        <f t="shared" si="102"/>
        <v>67.865258771968755</v>
      </c>
      <c r="N695" s="9">
        <f t="shared" si="101"/>
        <v>67.865258771968755</v>
      </c>
      <c r="W695" s="7">
        <f t="shared" si="103"/>
        <v>49926798.340000004</v>
      </c>
    </row>
    <row r="696" spans="1:23" ht="15.75" customHeight="1" x14ac:dyDescent="0.25">
      <c r="A696" s="50"/>
      <c r="B696" s="65"/>
      <c r="C696" s="50"/>
      <c r="D696" s="1" t="s">
        <v>13</v>
      </c>
      <c r="E696" s="3">
        <v>49926798.340000004</v>
      </c>
      <c r="F696" s="3">
        <v>33882950.890000001</v>
      </c>
      <c r="G696" s="53"/>
      <c r="H696" s="22"/>
      <c r="I696" s="4"/>
      <c r="J696" s="24"/>
      <c r="K696" s="25"/>
      <c r="L696" s="3">
        <v>49926798.340000004</v>
      </c>
      <c r="M696" s="7">
        <f t="shared" si="102"/>
        <v>67.865258771968755</v>
      </c>
      <c r="N696" s="9">
        <f t="shared" si="101"/>
        <v>67.865258771968755</v>
      </c>
      <c r="W696" s="7">
        <f t="shared" si="103"/>
        <v>49926798.340000004</v>
      </c>
    </row>
    <row r="697" spans="1:23" ht="30" x14ac:dyDescent="0.25">
      <c r="A697" s="50"/>
      <c r="B697" s="65"/>
      <c r="C697" s="50"/>
      <c r="D697" s="1" t="s">
        <v>14</v>
      </c>
      <c r="E697" s="3">
        <v>0</v>
      </c>
      <c r="F697" s="3">
        <v>0</v>
      </c>
      <c r="G697" s="53"/>
      <c r="H697" s="22"/>
      <c r="I697" s="4"/>
      <c r="J697" s="24"/>
      <c r="K697" s="25"/>
      <c r="L697" s="3">
        <v>0</v>
      </c>
      <c r="M697" s="7" t="e">
        <f t="shared" si="102"/>
        <v>#DIV/0!</v>
      </c>
      <c r="N697" s="9" t="e">
        <f t="shared" si="101"/>
        <v>#DIV/0!</v>
      </c>
      <c r="W697" s="7">
        <f t="shared" si="103"/>
        <v>0</v>
      </c>
    </row>
    <row r="698" spans="1:23" ht="60" x14ac:dyDescent="0.25">
      <c r="A698" s="50"/>
      <c r="B698" s="65"/>
      <c r="C698" s="50"/>
      <c r="D698" s="1" t="s">
        <v>15</v>
      </c>
      <c r="E698" s="3">
        <v>0</v>
      </c>
      <c r="F698" s="3">
        <v>0</v>
      </c>
      <c r="G698" s="53"/>
      <c r="H698" s="22"/>
      <c r="I698" s="4"/>
      <c r="J698" s="24"/>
      <c r="K698" s="25"/>
      <c r="L698" s="3">
        <v>0</v>
      </c>
      <c r="M698" s="7" t="e">
        <f t="shared" si="102"/>
        <v>#DIV/0!</v>
      </c>
      <c r="N698" s="9" t="e">
        <f t="shared" ref="N698:N749" si="105">F698/L698*100</f>
        <v>#DIV/0!</v>
      </c>
      <c r="W698" s="7">
        <f t="shared" si="103"/>
        <v>0</v>
      </c>
    </row>
    <row r="699" spans="1:23" ht="30" x14ac:dyDescent="0.25">
      <c r="A699" s="51"/>
      <c r="B699" s="66"/>
      <c r="C699" s="51"/>
      <c r="D699" s="1" t="s">
        <v>16</v>
      </c>
      <c r="E699" s="3">
        <v>0</v>
      </c>
      <c r="F699" s="3">
        <v>0</v>
      </c>
      <c r="G699" s="54"/>
      <c r="H699" s="22"/>
      <c r="I699" s="4"/>
      <c r="J699" s="24"/>
      <c r="K699" s="25"/>
      <c r="L699" s="3">
        <v>0</v>
      </c>
      <c r="M699" s="7" t="e">
        <f t="shared" si="102"/>
        <v>#DIV/0!</v>
      </c>
      <c r="N699" s="9" t="e">
        <f t="shared" si="105"/>
        <v>#DIV/0!</v>
      </c>
      <c r="W699" s="7">
        <f t="shared" si="103"/>
        <v>0</v>
      </c>
    </row>
    <row r="700" spans="1:23" ht="15" customHeight="1" x14ac:dyDescent="0.25">
      <c r="A700" s="49" t="s">
        <v>245</v>
      </c>
      <c r="B700" s="64" t="s">
        <v>248</v>
      </c>
      <c r="C700" s="49" t="s">
        <v>10</v>
      </c>
      <c r="D700" s="1" t="s">
        <v>11</v>
      </c>
      <c r="E700" s="2">
        <f>E701+E705</f>
        <v>196638.74</v>
      </c>
      <c r="F700" s="2">
        <f>F701+F705</f>
        <v>0</v>
      </c>
      <c r="G700" s="52" t="s">
        <v>464</v>
      </c>
      <c r="H700" s="83" t="s">
        <v>249</v>
      </c>
      <c r="I700" s="58" t="s">
        <v>240</v>
      </c>
      <c r="J700" s="86">
        <v>12792</v>
      </c>
      <c r="K700" s="86">
        <v>12792</v>
      </c>
      <c r="L700" s="2">
        <f>L701+L705</f>
        <v>196638.74</v>
      </c>
      <c r="M700" s="7">
        <f t="shared" ref="M700:M749" si="106">F700/E700*100</f>
        <v>0</v>
      </c>
      <c r="N700" s="9">
        <f t="shared" si="105"/>
        <v>0</v>
      </c>
      <c r="W700" s="7">
        <f t="shared" si="103"/>
        <v>196638.74</v>
      </c>
    </row>
    <row r="701" spans="1:23" ht="47.25" customHeight="1" x14ac:dyDescent="0.25">
      <c r="A701" s="50"/>
      <c r="B701" s="65"/>
      <c r="C701" s="50"/>
      <c r="D701" s="1" t="s">
        <v>332</v>
      </c>
      <c r="E701" s="3">
        <f>E702+E703+E704</f>
        <v>196638.74</v>
      </c>
      <c r="F701" s="3">
        <f>F702+F703+F704</f>
        <v>0</v>
      </c>
      <c r="G701" s="53"/>
      <c r="H701" s="83"/>
      <c r="I701" s="60"/>
      <c r="J701" s="87"/>
      <c r="K701" s="87"/>
      <c r="L701" s="3">
        <f>L702+L703+L704</f>
        <v>196638.74</v>
      </c>
      <c r="M701" s="7">
        <f t="shared" si="106"/>
        <v>0</v>
      </c>
      <c r="N701" s="9">
        <f t="shared" si="105"/>
        <v>0</v>
      </c>
      <c r="W701" s="7">
        <f t="shared" si="103"/>
        <v>196638.74</v>
      </c>
    </row>
    <row r="702" spans="1:23" ht="30" x14ac:dyDescent="0.25">
      <c r="A702" s="50"/>
      <c r="B702" s="65"/>
      <c r="C702" s="50"/>
      <c r="D702" s="1" t="s">
        <v>13</v>
      </c>
      <c r="E702" s="3">
        <v>196638.74</v>
      </c>
      <c r="F702" s="3">
        <v>0</v>
      </c>
      <c r="G702" s="53"/>
      <c r="H702" s="22"/>
      <c r="I702" s="4"/>
      <c r="J702" s="24"/>
      <c r="K702" s="25"/>
      <c r="L702" s="3">
        <v>196638.74</v>
      </c>
      <c r="M702" s="7">
        <f t="shared" si="106"/>
        <v>0</v>
      </c>
      <c r="N702" s="9">
        <f t="shared" si="105"/>
        <v>0</v>
      </c>
      <c r="W702" s="7">
        <f t="shared" si="103"/>
        <v>196638.74</v>
      </c>
    </row>
    <row r="703" spans="1:23" ht="30" x14ac:dyDescent="0.25">
      <c r="A703" s="50"/>
      <c r="B703" s="65"/>
      <c r="C703" s="50"/>
      <c r="D703" s="1" t="s">
        <v>14</v>
      </c>
      <c r="E703" s="3">
        <v>0</v>
      </c>
      <c r="F703" s="3">
        <v>0</v>
      </c>
      <c r="G703" s="53"/>
      <c r="H703" s="22"/>
      <c r="I703" s="4"/>
      <c r="J703" s="24"/>
      <c r="K703" s="25"/>
      <c r="L703" s="3">
        <v>0</v>
      </c>
      <c r="M703" s="7" t="e">
        <f t="shared" si="106"/>
        <v>#DIV/0!</v>
      </c>
      <c r="N703" s="9" t="e">
        <f t="shared" si="105"/>
        <v>#DIV/0!</v>
      </c>
      <c r="W703" s="7">
        <f t="shared" si="103"/>
        <v>0</v>
      </c>
    </row>
    <row r="704" spans="1:23" ht="60" x14ac:dyDescent="0.25">
      <c r="A704" s="50"/>
      <c r="B704" s="65"/>
      <c r="C704" s="50"/>
      <c r="D704" s="1" t="s">
        <v>15</v>
      </c>
      <c r="E704" s="3">
        <v>0</v>
      </c>
      <c r="F704" s="3">
        <v>0</v>
      </c>
      <c r="G704" s="53"/>
      <c r="H704" s="22"/>
      <c r="I704" s="4"/>
      <c r="J704" s="24"/>
      <c r="K704" s="25"/>
      <c r="L704" s="3">
        <v>0</v>
      </c>
      <c r="M704" s="7" t="e">
        <f t="shared" si="106"/>
        <v>#DIV/0!</v>
      </c>
      <c r="N704" s="9" t="e">
        <f t="shared" si="105"/>
        <v>#DIV/0!</v>
      </c>
      <c r="W704" s="7">
        <f t="shared" si="103"/>
        <v>0</v>
      </c>
    </row>
    <row r="705" spans="1:23" ht="30" x14ac:dyDescent="0.25">
      <c r="A705" s="51"/>
      <c r="B705" s="66"/>
      <c r="C705" s="51"/>
      <c r="D705" s="1" t="s">
        <v>16</v>
      </c>
      <c r="E705" s="3">
        <v>0</v>
      </c>
      <c r="F705" s="3">
        <v>0</v>
      </c>
      <c r="G705" s="54"/>
      <c r="H705" s="22"/>
      <c r="I705" s="4"/>
      <c r="J705" s="24"/>
      <c r="K705" s="25"/>
      <c r="L705" s="3">
        <v>0</v>
      </c>
      <c r="M705" s="7" t="e">
        <f t="shared" si="106"/>
        <v>#DIV/0!</v>
      </c>
      <c r="N705" s="9" t="e">
        <f t="shared" si="105"/>
        <v>#DIV/0!</v>
      </c>
      <c r="W705" s="7">
        <f t="shared" si="103"/>
        <v>0</v>
      </c>
    </row>
    <row r="706" spans="1:23" ht="15" customHeight="1" x14ac:dyDescent="0.25">
      <c r="A706" s="49" t="s">
        <v>247</v>
      </c>
      <c r="B706" s="64" t="s">
        <v>251</v>
      </c>
      <c r="C706" s="49" t="s">
        <v>10</v>
      </c>
      <c r="D706" s="1" t="s">
        <v>11</v>
      </c>
      <c r="E706" s="2">
        <f>E707+E711</f>
        <v>83947.199999999997</v>
      </c>
      <c r="F706" s="2">
        <f>F707+F711</f>
        <v>0</v>
      </c>
      <c r="G706" s="52" t="s">
        <v>464</v>
      </c>
      <c r="H706" s="83" t="s">
        <v>252</v>
      </c>
      <c r="I706" s="58" t="s">
        <v>20</v>
      </c>
      <c r="J706" s="61">
        <v>1</v>
      </c>
      <c r="K706" s="85">
        <v>0</v>
      </c>
      <c r="L706" s="2">
        <f>L707+L711</f>
        <v>83947.199999999997</v>
      </c>
      <c r="M706" s="7">
        <f t="shared" si="106"/>
        <v>0</v>
      </c>
      <c r="N706" s="9">
        <f t="shared" si="105"/>
        <v>0</v>
      </c>
      <c r="W706" s="7">
        <f t="shared" si="103"/>
        <v>83947.199999999997</v>
      </c>
    </row>
    <row r="707" spans="1:23" ht="45.75" customHeight="1" x14ac:dyDescent="0.25">
      <c r="A707" s="50"/>
      <c r="B707" s="65"/>
      <c r="C707" s="50"/>
      <c r="D707" s="1" t="s">
        <v>332</v>
      </c>
      <c r="E707" s="3">
        <f>E708+E709+E710</f>
        <v>83947.199999999997</v>
      </c>
      <c r="F707" s="3">
        <f>F708+F709+F710</f>
        <v>0</v>
      </c>
      <c r="G707" s="53"/>
      <c r="H707" s="83"/>
      <c r="I707" s="60"/>
      <c r="J707" s="63"/>
      <c r="K707" s="85"/>
      <c r="L707" s="3">
        <f>L708+L709+L710</f>
        <v>83947.199999999997</v>
      </c>
      <c r="M707" s="7">
        <f t="shared" si="106"/>
        <v>0</v>
      </c>
      <c r="N707" s="9">
        <f t="shared" si="105"/>
        <v>0</v>
      </c>
      <c r="W707" s="7">
        <f t="shared" si="103"/>
        <v>83947.199999999997</v>
      </c>
    </row>
    <row r="708" spans="1:23" ht="30" x14ac:dyDescent="0.25">
      <c r="A708" s="50"/>
      <c r="B708" s="65"/>
      <c r="C708" s="50"/>
      <c r="D708" s="1" t="s">
        <v>13</v>
      </c>
      <c r="E708" s="3">
        <v>83947.199999999997</v>
      </c>
      <c r="F708" s="3">
        <v>0</v>
      </c>
      <c r="G708" s="53"/>
      <c r="H708" s="67" t="s">
        <v>253</v>
      </c>
      <c r="I708" s="58" t="s">
        <v>240</v>
      </c>
      <c r="J708" s="61" t="s">
        <v>558</v>
      </c>
      <c r="K708" s="61" t="s">
        <v>558</v>
      </c>
      <c r="L708" s="3">
        <v>83947.199999999997</v>
      </c>
      <c r="M708" s="7">
        <f t="shared" si="106"/>
        <v>0</v>
      </c>
      <c r="N708" s="9">
        <f t="shared" si="105"/>
        <v>0</v>
      </c>
      <c r="W708" s="7">
        <f t="shared" si="103"/>
        <v>83947.199999999997</v>
      </c>
    </row>
    <row r="709" spans="1:23" ht="30" x14ac:dyDescent="0.25">
      <c r="A709" s="50"/>
      <c r="B709" s="65"/>
      <c r="C709" s="50"/>
      <c r="D709" s="1" t="s">
        <v>14</v>
      </c>
      <c r="E709" s="3">
        <v>0</v>
      </c>
      <c r="F709" s="3">
        <v>0</v>
      </c>
      <c r="G709" s="53"/>
      <c r="H709" s="69"/>
      <c r="I709" s="60"/>
      <c r="J709" s="63"/>
      <c r="K709" s="63"/>
      <c r="L709" s="3">
        <v>0</v>
      </c>
      <c r="M709" s="7" t="e">
        <f t="shared" si="106"/>
        <v>#DIV/0!</v>
      </c>
      <c r="N709" s="9" t="e">
        <f t="shared" si="105"/>
        <v>#DIV/0!</v>
      </c>
      <c r="W709" s="7">
        <f t="shared" si="103"/>
        <v>0</v>
      </c>
    </row>
    <row r="710" spans="1:23" ht="67.5" customHeight="1" x14ac:dyDescent="0.25">
      <c r="A710" s="50"/>
      <c r="B710" s="65"/>
      <c r="C710" s="50"/>
      <c r="D710" s="1" t="s">
        <v>15</v>
      </c>
      <c r="E710" s="3">
        <v>0</v>
      </c>
      <c r="F710" s="3">
        <v>0</v>
      </c>
      <c r="G710" s="53"/>
      <c r="H710" s="22"/>
      <c r="I710" s="4"/>
      <c r="J710" s="24"/>
      <c r="K710" s="25"/>
      <c r="L710" s="3">
        <v>0</v>
      </c>
      <c r="M710" s="7" t="e">
        <f t="shared" si="106"/>
        <v>#DIV/0!</v>
      </c>
      <c r="N710" s="9" t="e">
        <f t="shared" si="105"/>
        <v>#DIV/0!</v>
      </c>
      <c r="W710" s="7">
        <f t="shared" si="103"/>
        <v>0</v>
      </c>
    </row>
    <row r="711" spans="1:23" ht="30" x14ac:dyDescent="0.25">
      <c r="A711" s="51"/>
      <c r="B711" s="66"/>
      <c r="C711" s="51"/>
      <c r="D711" s="1" t="s">
        <v>16</v>
      </c>
      <c r="E711" s="3">
        <v>0</v>
      </c>
      <c r="F711" s="3">
        <v>0</v>
      </c>
      <c r="G711" s="54"/>
      <c r="H711" s="22"/>
      <c r="I711" s="4"/>
      <c r="J711" s="24"/>
      <c r="K711" s="25"/>
      <c r="L711" s="3">
        <v>0</v>
      </c>
      <c r="M711" s="7" t="e">
        <f t="shared" si="106"/>
        <v>#DIV/0!</v>
      </c>
      <c r="N711" s="9" t="e">
        <f t="shared" si="105"/>
        <v>#DIV/0!</v>
      </c>
      <c r="W711" s="7">
        <f t="shared" ref="W711:W774" si="107">L711-X711</f>
        <v>0</v>
      </c>
    </row>
    <row r="712" spans="1:23" ht="15.75" customHeight="1" x14ac:dyDescent="0.25">
      <c r="A712" s="49" t="s">
        <v>250</v>
      </c>
      <c r="B712" s="64" t="s">
        <v>507</v>
      </c>
      <c r="C712" s="49" t="s">
        <v>10</v>
      </c>
      <c r="D712" s="1" t="s">
        <v>11</v>
      </c>
      <c r="E712" s="2">
        <f>E713+E717</f>
        <v>109179809.63</v>
      </c>
      <c r="F712" s="2">
        <f>F713+F717</f>
        <v>34981831.43</v>
      </c>
      <c r="G712" s="52" t="s">
        <v>697</v>
      </c>
      <c r="H712" s="67" t="s">
        <v>376</v>
      </c>
      <c r="I712" s="58" t="s">
        <v>20</v>
      </c>
      <c r="J712" s="61" t="s">
        <v>521</v>
      </c>
      <c r="K712" s="89">
        <v>1853</v>
      </c>
      <c r="L712" s="2">
        <f>L713+L717</f>
        <v>109179809.63</v>
      </c>
      <c r="M712" s="7">
        <f t="shared" si="106"/>
        <v>32.040568259415458</v>
      </c>
      <c r="N712" s="9">
        <f t="shared" si="105"/>
        <v>32.040568259415458</v>
      </c>
      <c r="W712" s="7">
        <f t="shared" si="107"/>
        <v>109179809.63</v>
      </c>
    </row>
    <row r="713" spans="1:23" ht="93.75" customHeight="1" x14ac:dyDescent="0.25">
      <c r="A713" s="50"/>
      <c r="B713" s="65"/>
      <c r="C713" s="50"/>
      <c r="D713" s="1" t="s">
        <v>332</v>
      </c>
      <c r="E713" s="3">
        <f>E714+E715+E716</f>
        <v>109179809.63</v>
      </c>
      <c r="F713" s="3">
        <f>F714+F715+F716</f>
        <v>34981831.43</v>
      </c>
      <c r="G713" s="53"/>
      <c r="H713" s="68"/>
      <c r="I713" s="59"/>
      <c r="J713" s="62"/>
      <c r="K713" s="97"/>
      <c r="L713" s="3">
        <f>L714+L715+L716</f>
        <v>109179809.63</v>
      </c>
      <c r="M713" s="7">
        <f t="shared" si="106"/>
        <v>32.040568259415458</v>
      </c>
      <c r="N713" s="9">
        <f t="shared" si="105"/>
        <v>32.040568259415458</v>
      </c>
      <c r="P713" s="7"/>
      <c r="W713" s="7">
        <f t="shared" si="107"/>
        <v>109179809.63</v>
      </c>
    </row>
    <row r="714" spans="1:23" ht="69" customHeight="1" x14ac:dyDescent="0.25">
      <c r="A714" s="50"/>
      <c r="B714" s="65"/>
      <c r="C714" s="50"/>
      <c r="D714" s="1" t="s">
        <v>13</v>
      </c>
      <c r="E714" s="3">
        <v>29732309.629999999</v>
      </c>
      <c r="F714" s="3">
        <v>8630400.5</v>
      </c>
      <c r="G714" s="53"/>
      <c r="H714" s="68"/>
      <c r="I714" s="59"/>
      <c r="J714" s="62"/>
      <c r="K714" s="97"/>
      <c r="L714" s="3">
        <v>29732309.629999999</v>
      </c>
      <c r="M714" s="7">
        <f t="shared" si="106"/>
        <v>29.027010035210644</v>
      </c>
      <c r="N714" s="9">
        <f t="shared" si="105"/>
        <v>29.027010035210644</v>
      </c>
      <c r="W714" s="7">
        <f t="shared" si="107"/>
        <v>29732309.629999999</v>
      </c>
    </row>
    <row r="715" spans="1:23" ht="31.5" customHeight="1" x14ac:dyDescent="0.25">
      <c r="A715" s="50"/>
      <c r="B715" s="65"/>
      <c r="C715" s="50"/>
      <c r="D715" s="1" t="s">
        <v>14</v>
      </c>
      <c r="E715" s="3">
        <v>79447500</v>
      </c>
      <c r="F715" s="3">
        <v>26351430.93</v>
      </c>
      <c r="G715" s="53"/>
      <c r="H715" s="69"/>
      <c r="I715" s="60"/>
      <c r="J715" s="63"/>
      <c r="K715" s="90"/>
      <c r="L715" s="3">
        <v>79447500</v>
      </c>
      <c r="M715" s="7">
        <f t="shared" si="106"/>
        <v>33.168357632398752</v>
      </c>
      <c r="N715" s="9">
        <f t="shared" si="105"/>
        <v>33.168357632398752</v>
      </c>
      <c r="W715" s="7">
        <f t="shared" si="107"/>
        <v>79447500</v>
      </c>
    </row>
    <row r="716" spans="1:23" ht="71.25" customHeight="1" x14ac:dyDescent="0.25">
      <c r="A716" s="50"/>
      <c r="B716" s="65"/>
      <c r="C716" s="50"/>
      <c r="D716" s="1" t="s">
        <v>15</v>
      </c>
      <c r="E716" s="3">
        <v>0</v>
      </c>
      <c r="F716" s="3">
        <v>0</v>
      </c>
      <c r="G716" s="53"/>
      <c r="H716" s="67" t="s">
        <v>522</v>
      </c>
      <c r="I716" s="58" t="s">
        <v>20</v>
      </c>
      <c r="J716" s="61">
        <v>650</v>
      </c>
      <c r="K716" s="89">
        <v>634</v>
      </c>
      <c r="L716" s="3">
        <v>0</v>
      </c>
      <c r="M716" s="7" t="e">
        <f t="shared" si="106"/>
        <v>#DIV/0!</v>
      </c>
      <c r="N716" s="9" t="e">
        <f t="shared" si="105"/>
        <v>#DIV/0!</v>
      </c>
      <c r="W716" s="7">
        <f t="shared" si="107"/>
        <v>0</v>
      </c>
    </row>
    <row r="717" spans="1:23" ht="379.5" customHeight="1" x14ac:dyDescent="0.25">
      <c r="A717" s="51"/>
      <c r="B717" s="66"/>
      <c r="C717" s="51"/>
      <c r="D717" s="1" t="s">
        <v>16</v>
      </c>
      <c r="E717" s="3">
        <v>0</v>
      </c>
      <c r="F717" s="3">
        <v>0</v>
      </c>
      <c r="G717" s="54"/>
      <c r="H717" s="69"/>
      <c r="I717" s="60"/>
      <c r="J717" s="63"/>
      <c r="K717" s="90"/>
      <c r="L717" s="3">
        <v>0</v>
      </c>
      <c r="M717" s="7" t="e">
        <f t="shared" si="106"/>
        <v>#DIV/0!</v>
      </c>
      <c r="N717" s="9" t="e">
        <f t="shared" si="105"/>
        <v>#DIV/0!</v>
      </c>
      <c r="W717" s="7">
        <f t="shared" si="107"/>
        <v>0</v>
      </c>
    </row>
    <row r="718" spans="1:23" ht="15" customHeight="1" x14ac:dyDescent="0.25">
      <c r="A718" s="49" t="s">
        <v>254</v>
      </c>
      <c r="B718" s="64" t="s">
        <v>255</v>
      </c>
      <c r="C718" s="49" t="s">
        <v>83</v>
      </c>
      <c r="D718" s="1" t="s">
        <v>11</v>
      </c>
      <c r="E718" s="2">
        <f>E719+E723</f>
        <v>17579434.5</v>
      </c>
      <c r="F718" s="2">
        <f>F719+F723</f>
        <v>7227719.6900000004</v>
      </c>
      <c r="G718" s="52" t="s">
        <v>629</v>
      </c>
      <c r="H718" s="67" t="s">
        <v>256</v>
      </c>
      <c r="I718" s="58" t="s">
        <v>78</v>
      </c>
      <c r="J718" s="61" t="s">
        <v>520</v>
      </c>
      <c r="K718" s="94">
        <v>764.21</v>
      </c>
      <c r="L718" s="2">
        <f>L719+L723</f>
        <v>17579434.5</v>
      </c>
      <c r="M718" s="7">
        <f t="shared" si="106"/>
        <v>41.114631360866589</v>
      </c>
      <c r="N718" s="9">
        <f t="shared" si="105"/>
        <v>41.114631360866589</v>
      </c>
      <c r="W718" s="7">
        <f t="shared" si="107"/>
        <v>17579434.5</v>
      </c>
    </row>
    <row r="719" spans="1:23" ht="45.75" customHeight="1" x14ac:dyDescent="0.25">
      <c r="A719" s="50"/>
      <c r="B719" s="65"/>
      <c r="C719" s="50"/>
      <c r="D719" s="1" t="s">
        <v>332</v>
      </c>
      <c r="E719" s="3">
        <f>E720+E721+E722</f>
        <v>17579434.5</v>
      </c>
      <c r="F719" s="3">
        <f>F720+F721+F722</f>
        <v>7227719.6900000004</v>
      </c>
      <c r="G719" s="53"/>
      <c r="H719" s="68"/>
      <c r="I719" s="59"/>
      <c r="J719" s="62"/>
      <c r="K719" s="95"/>
      <c r="L719" s="3">
        <f>L720+L721+L722</f>
        <v>17579434.5</v>
      </c>
      <c r="M719" s="7">
        <f t="shared" si="106"/>
        <v>41.114631360866589</v>
      </c>
      <c r="N719" s="9">
        <f t="shared" si="105"/>
        <v>41.114631360866589</v>
      </c>
      <c r="W719" s="7">
        <f t="shared" si="107"/>
        <v>17579434.5</v>
      </c>
    </row>
    <row r="720" spans="1:23" ht="30" x14ac:dyDescent="0.25">
      <c r="A720" s="50"/>
      <c r="B720" s="65"/>
      <c r="C720" s="50"/>
      <c r="D720" s="1" t="s">
        <v>13</v>
      </c>
      <c r="E720" s="3">
        <v>17579434.5</v>
      </c>
      <c r="F720" s="3">
        <v>7227719.6900000004</v>
      </c>
      <c r="G720" s="53"/>
      <c r="H720" s="68"/>
      <c r="I720" s="59"/>
      <c r="J720" s="62"/>
      <c r="K720" s="95"/>
      <c r="L720" s="3">
        <v>17579434.5</v>
      </c>
      <c r="M720" s="7">
        <f t="shared" si="106"/>
        <v>41.114631360866589</v>
      </c>
      <c r="N720" s="9">
        <f t="shared" si="105"/>
        <v>41.114631360866589</v>
      </c>
      <c r="W720" s="7">
        <f t="shared" si="107"/>
        <v>17579434.5</v>
      </c>
    </row>
    <row r="721" spans="1:23" ht="30" x14ac:dyDescent="0.25">
      <c r="A721" s="50"/>
      <c r="B721" s="65"/>
      <c r="C721" s="50"/>
      <c r="D721" s="1" t="s">
        <v>14</v>
      </c>
      <c r="E721" s="3">
        <v>0</v>
      </c>
      <c r="F721" s="3">
        <v>0</v>
      </c>
      <c r="G721" s="53"/>
      <c r="H721" s="69"/>
      <c r="I721" s="60"/>
      <c r="J721" s="63"/>
      <c r="K721" s="96"/>
      <c r="L721" s="3">
        <v>0</v>
      </c>
      <c r="M721" s="7" t="e">
        <f t="shared" si="106"/>
        <v>#DIV/0!</v>
      </c>
      <c r="N721" s="9" t="e">
        <f t="shared" si="105"/>
        <v>#DIV/0!</v>
      </c>
      <c r="W721" s="7">
        <f t="shared" si="107"/>
        <v>0</v>
      </c>
    </row>
    <row r="722" spans="1:23" ht="60" x14ac:dyDescent="0.25">
      <c r="A722" s="50"/>
      <c r="B722" s="65"/>
      <c r="C722" s="50"/>
      <c r="D722" s="1" t="s">
        <v>15</v>
      </c>
      <c r="E722" s="3">
        <v>0</v>
      </c>
      <c r="F722" s="3">
        <v>0</v>
      </c>
      <c r="G722" s="53"/>
      <c r="H722" s="22"/>
      <c r="I722" s="4"/>
      <c r="J722" s="24"/>
      <c r="K722" s="25"/>
      <c r="L722" s="3">
        <v>0</v>
      </c>
      <c r="M722" s="7" t="e">
        <f t="shared" si="106"/>
        <v>#DIV/0!</v>
      </c>
      <c r="N722" s="9" t="e">
        <f t="shared" si="105"/>
        <v>#DIV/0!</v>
      </c>
      <c r="W722" s="7">
        <f t="shared" si="107"/>
        <v>0</v>
      </c>
    </row>
    <row r="723" spans="1:23" ht="30" x14ac:dyDescent="0.25">
      <c r="A723" s="51"/>
      <c r="B723" s="66"/>
      <c r="C723" s="51"/>
      <c r="D723" s="1" t="s">
        <v>16</v>
      </c>
      <c r="E723" s="3">
        <v>0</v>
      </c>
      <c r="F723" s="3">
        <v>0</v>
      </c>
      <c r="G723" s="54"/>
      <c r="H723" s="22"/>
      <c r="I723" s="4"/>
      <c r="J723" s="24"/>
      <c r="K723" s="25"/>
      <c r="L723" s="3">
        <v>0</v>
      </c>
      <c r="M723" s="7" t="e">
        <f t="shared" si="106"/>
        <v>#DIV/0!</v>
      </c>
      <c r="N723" s="9" t="e">
        <f t="shared" si="105"/>
        <v>#DIV/0!</v>
      </c>
      <c r="W723" s="7">
        <f t="shared" si="107"/>
        <v>0</v>
      </c>
    </row>
    <row r="724" spans="1:23" x14ac:dyDescent="0.25">
      <c r="A724" s="49" t="s">
        <v>257</v>
      </c>
      <c r="B724" s="64" t="s">
        <v>350</v>
      </c>
      <c r="C724" s="49" t="s">
        <v>84</v>
      </c>
      <c r="D724" s="1" t="s">
        <v>11</v>
      </c>
      <c r="E724" s="2">
        <f>E725+E729</f>
        <v>208948532</v>
      </c>
      <c r="F724" s="2">
        <f>F725+F729</f>
        <v>169236405.28</v>
      </c>
      <c r="G724" s="52" t="s">
        <v>625</v>
      </c>
      <c r="H724" s="22"/>
      <c r="I724" s="4"/>
      <c r="J724" s="24"/>
      <c r="K724" s="25"/>
      <c r="L724" s="2">
        <f>L725+L729</f>
        <v>208948532</v>
      </c>
      <c r="M724" s="7">
        <f t="shared" si="106"/>
        <v>80.994302118380048</v>
      </c>
      <c r="N724" s="9">
        <f t="shared" si="105"/>
        <v>80.994302118380048</v>
      </c>
      <c r="W724" s="7">
        <f t="shared" si="107"/>
        <v>208948532</v>
      </c>
    </row>
    <row r="725" spans="1:23" ht="45.75" customHeight="1" x14ac:dyDescent="0.25">
      <c r="A725" s="50"/>
      <c r="B725" s="65"/>
      <c r="C725" s="50"/>
      <c r="D725" s="1" t="s">
        <v>332</v>
      </c>
      <c r="E725" s="3">
        <f>E726+E727+E728</f>
        <v>208948532</v>
      </c>
      <c r="F725" s="3">
        <f>F726+F727+F728</f>
        <v>169236405.28</v>
      </c>
      <c r="G725" s="53"/>
      <c r="H725" s="22"/>
      <c r="I725" s="4"/>
      <c r="J725" s="24"/>
      <c r="K725" s="25"/>
      <c r="L725" s="3">
        <f>L726+L727+L728</f>
        <v>208948532</v>
      </c>
      <c r="M725" s="7">
        <f t="shared" si="106"/>
        <v>80.994302118380048</v>
      </c>
      <c r="N725" s="9">
        <f t="shared" si="105"/>
        <v>80.994302118380048</v>
      </c>
      <c r="P725" s="8">
        <v>208948532</v>
      </c>
      <c r="Q725" s="7">
        <f>P725-E725</f>
        <v>0</v>
      </c>
      <c r="W725" s="7">
        <f t="shared" si="107"/>
        <v>208948532</v>
      </c>
    </row>
    <row r="726" spans="1:23" ht="30" x14ac:dyDescent="0.25">
      <c r="A726" s="50"/>
      <c r="B726" s="65"/>
      <c r="C726" s="50"/>
      <c r="D726" s="1" t="s">
        <v>13</v>
      </c>
      <c r="E726" s="3">
        <f>E732+E740+E746+E752</f>
        <v>208948532</v>
      </c>
      <c r="F726" s="3">
        <f>F732+F740+F746+F752</f>
        <v>169236405.28</v>
      </c>
      <c r="G726" s="53"/>
      <c r="H726" s="22"/>
      <c r="I726" s="4"/>
      <c r="J726" s="24"/>
      <c r="K726" s="25"/>
      <c r="L726" s="3">
        <f>L732+L740+L746+L752</f>
        <v>208948532</v>
      </c>
      <c r="M726" s="7">
        <f t="shared" si="106"/>
        <v>80.994302118380048</v>
      </c>
      <c r="N726" s="9">
        <f t="shared" si="105"/>
        <v>80.994302118380048</v>
      </c>
      <c r="W726" s="7">
        <f t="shared" si="107"/>
        <v>208948532</v>
      </c>
    </row>
    <row r="727" spans="1:23" ht="30" x14ac:dyDescent="0.25">
      <c r="A727" s="50"/>
      <c r="B727" s="65"/>
      <c r="C727" s="50"/>
      <c r="D727" s="1" t="s">
        <v>14</v>
      </c>
      <c r="E727" s="3">
        <f>E735+E741+E747+E753</f>
        <v>0</v>
      </c>
      <c r="F727" s="3">
        <f t="shared" ref="F727:F729" si="108">F735+F741+F747+F753</f>
        <v>0</v>
      </c>
      <c r="G727" s="53"/>
      <c r="H727" s="22"/>
      <c r="I727" s="4"/>
      <c r="J727" s="24"/>
      <c r="K727" s="25"/>
      <c r="L727" s="3">
        <f>L735+L741+L747+L753</f>
        <v>0</v>
      </c>
      <c r="M727" s="7" t="e">
        <f t="shared" si="106"/>
        <v>#DIV/0!</v>
      </c>
      <c r="N727" s="9" t="e">
        <f t="shared" si="105"/>
        <v>#DIV/0!</v>
      </c>
      <c r="W727" s="7">
        <f t="shared" si="107"/>
        <v>0</v>
      </c>
    </row>
    <row r="728" spans="1:23" ht="60" x14ac:dyDescent="0.25">
      <c r="A728" s="50"/>
      <c r="B728" s="65"/>
      <c r="C728" s="50"/>
      <c r="D728" s="1" t="s">
        <v>15</v>
      </c>
      <c r="E728" s="3">
        <f>E736+E742+E748+E754</f>
        <v>0</v>
      </c>
      <c r="F728" s="3">
        <f t="shared" si="108"/>
        <v>0</v>
      </c>
      <c r="G728" s="53"/>
      <c r="H728" s="22"/>
      <c r="I728" s="4"/>
      <c r="J728" s="24"/>
      <c r="K728" s="25"/>
      <c r="L728" s="3">
        <f>L736+L742+L748+L754</f>
        <v>0</v>
      </c>
      <c r="M728" s="7" t="e">
        <f t="shared" si="106"/>
        <v>#DIV/0!</v>
      </c>
      <c r="N728" s="9" t="e">
        <f t="shared" si="105"/>
        <v>#DIV/0!</v>
      </c>
      <c r="W728" s="7">
        <f t="shared" si="107"/>
        <v>0</v>
      </c>
    </row>
    <row r="729" spans="1:23" ht="30" x14ac:dyDescent="0.25">
      <c r="A729" s="51"/>
      <c r="B729" s="66"/>
      <c r="C729" s="51"/>
      <c r="D729" s="1" t="s">
        <v>16</v>
      </c>
      <c r="E729" s="3">
        <f>E737+E743+E749+E755</f>
        <v>0</v>
      </c>
      <c r="F729" s="3">
        <f t="shared" si="108"/>
        <v>0</v>
      </c>
      <c r="G729" s="54"/>
      <c r="H729" s="22"/>
      <c r="I729" s="4"/>
      <c r="J729" s="24"/>
      <c r="K729" s="25"/>
      <c r="L729" s="3">
        <f>L737+L743+L749+L755</f>
        <v>0</v>
      </c>
      <c r="M729" s="7" t="e">
        <f t="shared" si="106"/>
        <v>#DIV/0!</v>
      </c>
      <c r="N729" s="9" t="e">
        <f t="shared" si="105"/>
        <v>#DIV/0!</v>
      </c>
      <c r="W729" s="7">
        <f t="shared" si="107"/>
        <v>0</v>
      </c>
    </row>
    <row r="730" spans="1:23" ht="15.75" customHeight="1" x14ac:dyDescent="0.25">
      <c r="A730" s="49" t="s">
        <v>260</v>
      </c>
      <c r="B730" s="64" t="s">
        <v>258</v>
      </c>
      <c r="C730" s="42"/>
      <c r="D730" s="1" t="s">
        <v>11</v>
      </c>
      <c r="E730" s="2">
        <f>E731+E737</f>
        <v>183914600</v>
      </c>
      <c r="F730" s="2">
        <f>F731+F737</f>
        <v>144278241.33000001</v>
      </c>
      <c r="G730" s="52" t="s">
        <v>624</v>
      </c>
      <c r="H730" s="83" t="s">
        <v>259</v>
      </c>
      <c r="I730" s="84" t="s">
        <v>20</v>
      </c>
      <c r="J730" s="82" t="s">
        <v>485</v>
      </c>
      <c r="K730" s="85">
        <v>10422</v>
      </c>
      <c r="L730" s="2">
        <f>L731+L737</f>
        <v>183914600</v>
      </c>
      <c r="M730" s="7">
        <f t="shared" si="106"/>
        <v>78.448498014839501</v>
      </c>
      <c r="N730" s="9">
        <f t="shared" si="105"/>
        <v>78.448498014839501</v>
      </c>
      <c r="W730" s="7">
        <f t="shared" si="107"/>
        <v>183914600</v>
      </c>
    </row>
    <row r="731" spans="1:23" ht="90" x14ac:dyDescent="0.25">
      <c r="A731" s="50"/>
      <c r="B731" s="65"/>
      <c r="C731" s="1" t="s">
        <v>10</v>
      </c>
      <c r="D731" s="1" t="s">
        <v>332</v>
      </c>
      <c r="E731" s="3">
        <f>E732+E735+E736</f>
        <v>183914600</v>
      </c>
      <c r="F731" s="3">
        <f>F732+F735+F736</f>
        <v>144278241.33000001</v>
      </c>
      <c r="G731" s="53"/>
      <c r="H731" s="83"/>
      <c r="I731" s="84"/>
      <c r="J731" s="82"/>
      <c r="K731" s="85"/>
      <c r="L731" s="3">
        <f>L732+L735+L736</f>
        <v>183914600</v>
      </c>
      <c r="M731" s="7">
        <f t="shared" si="106"/>
        <v>78.448498014839501</v>
      </c>
      <c r="N731" s="9">
        <f t="shared" si="105"/>
        <v>78.448498014839501</v>
      </c>
      <c r="W731" s="7">
        <f t="shared" si="107"/>
        <v>183914600</v>
      </c>
    </row>
    <row r="732" spans="1:23" x14ac:dyDescent="0.25">
      <c r="A732" s="50"/>
      <c r="B732" s="65"/>
      <c r="C732" s="1"/>
      <c r="D732" s="109" t="s">
        <v>13</v>
      </c>
      <c r="E732" s="3">
        <f>E733+E734</f>
        <v>183914600</v>
      </c>
      <c r="F732" s="3">
        <f>F733+F734</f>
        <v>144278241.33000001</v>
      </c>
      <c r="G732" s="53"/>
      <c r="H732" s="67" t="s">
        <v>342</v>
      </c>
      <c r="I732" s="58" t="s">
        <v>20</v>
      </c>
      <c r="J732" s="61" t="s">
        <v>410</v>
      </c>
      <c r="K732" s="46" t="s">
        <v>623</v>
      </c>
      <c r="L732" s="3">
        <f>L733+L734</f>
        <v>183914600</v>
      </c>
      <c r="M732" s="7">
        <f>F732/E732*100</f>
        <v>78.448498014839501</v>
      </c>
      <c r="N732" s="9">
        <f t="shared" si="105"/>
        <v>78.448498014839501</v>
      </c>
      <c r="W732" s="7">
        <f t="shared" si="107"/>
        <v>183914600</v>
      </c>
    </row>
    <row r="733" spans="1:23" ht="90" x14ac:dyDescent="0.25">
      <c r="A733" s="50"/>
      <c r="B733" s="65"/>
      <c r="C733" s="1" t="s">
        <v>10</v>
      </c>
      <c r="D733" s="110"/>
      <c r="E733" s="3">
        <v>182989600</v>
      </c>
      <c r="F733" s="3">
        <v>143355241.33000001</v>
      </c>
      <c r="G733" s="53"/>
      <c r="H733" s="69"/>
      <c r="I733" s="60"/>
      <c r="J733" s="63"/>
      <c r="K733" s="48"/>
      <c r="L733" s="3">
        <v>182989600</v>
      </c>
      <c r="M733" s="7">
        <f>F733/E733*100</f>
        <v>78.340649594293893</v>
      </c>
      <c r="N733" s="9">
        <f t="shared" si="105"/>
        <v>78.340649594293893</v>
      </c>
      <c r="W733" s="7">
        <f t="shared" si="107"/>
        <v>182989600</v>
      </c>
    </row>
    <row r="734" spans="1:23" ht="63" customHeight="1" x14ac:dyDescent="0.25">
      <c r="A734" s="50"/>
      <c r="B734" s="65"/>
      <c r="C734" s="1" t="s">
        <v>207</v>
      </c>
      <c r="D734" s="111"/>
      <c r="E734" s="3">
        <v>925000</v>
      </c>
      <c r="F734" s="3">
        <v>923000</v>
      </c>
      <c r="G734" s="53"/>
      <c r="H734" s="22"/>
      <c r="I734" s="4"/>
      <c r="J734" s="24"/>
      <c r="K734" s="25"/>
      <c r="L734" s="3">
        <v>925000</v>
      </c>
      <c r="M734" s="7">
        <f t="shared" si="106"/>
        <v>99.78378378378379</v>
      </c>
      <c r="N734" s="9">
        <f t="shared" si="105"/>
        <v>99.78378378378379</v>
      </c>
      <c r="W734" s="7">
        <f t="shared" si="107"/>
        <v>925000</v>
      </c>
    </row>
    <row r="735" spans="1:23" ht="30" x14ac:dyDescent="0.25">
      <c r="A735" s="50"/>
      <c r="B735" s="65"/>
      <c r="C735" s="43"/>
      <c r="D735" s="1" t="s">
        <v>14</v>
      </c>
      <c r="E735" s="3">
        <v>0</v>
      </c>
      <c r="F735" s="3">
        <v>0</v>
      </c>
      <c r="G735" s="53"/>
      <c r="H735" s="22"/>
      <c r="I735" s="4"/>
      <c r="J735" s="24"/>
      <c r="K735" s="25"/>
      <c r="L735" s="3">
        <v>0</v>
      </c>
      <c r="M735" s="7" t="e">
        <f t="shared" si="106"/>
        <v>#DIV/0!</v>
      </c>
      <c r="N735" s="9" t="e">
        <f t="shared" si="105"/>
        <v>#DIV/0!</v>
      </c>
      <c r="W735" s="7">
        <f t="shared" si="107"/>
        <v>0</v>
      </c>
    </row>
    <row r="736" spans="1:23" ht="61.5" customHeight="1" x14ac:dyDescent="0.25">
      <c r="A736" s="50"/>
      <c r="B736" s="65"/>
      <c r="C736" s="43"/>
      <c r="D736" s="1" t="s">
        <v>15</v>
      </c>
      <c r="E736" s="3">
        <v>0</v>
      </c>
      <c r="F736" s="3">
        <v>0</v>
      </c>
      <c r="G736" s="53"/>
      <c r="H736" s="22"/>
      <c r="I736" s="4"/>
      <c r="J736" s="24"/>
      <c r="K736" s="25"/>
      <c r="L736" s="3">
        <v>0</v>
      </c>
      <c r="M736" s="7" t="e">
        <f t="shared" si="106"/>
        <v>#DIV/0!</v>
      </c>
      <c r="N736" s="9" t="e">
        <f t="shared" si="105"/>
        <v>#DIV/0!</v>
      </c>
      <c r="W736" s="7">
        <f t="shared" si="107"/>
        <v>0</v>
      </c>
    </row>
    <row r="737" spans="1:23" ht="30" x14ac:dyDescent="0.25">
      <c r="A737" s="51"/>
      <c r="B737" s="66"/>
      <c r="C737" s="44"/>
      <c r="D737" s="1" t="s">
        <v>16</v>
      </c>
      <c r="E737" s="3">
        <v>0</v>
      </c>
      <c r="F737" s="3">
        <v>0</v>
      </c>
      <c r="G737" s="54"/>
      <c r="H737" s="22"/>
      <c r="I737" s="4"/>
      <c r="J737" s="24"/>
      <c r="K737" s="25"/>
      <c r="L737" s="3">
        <v>0</v>
      </c>
      <c r="M737" s="7" t="e">
        <f t="shared" si="106"/>
        <v>#DIV/0!</v>
      </c>
      <c r="N737" s="9" t="e">
        <f t="shared" si="105"/>
        <v>#DIV/0!</v>
      </c>
      <c r="W737" s="7">
        <f t="shared" si="107"/>
        <v>0</v>
      </c>
    </row>
    <row r="738" spans="1:23" ht="15" customHeight="1" x14ac:dyDescent="0.25">
      <c r="A738" s="49" t="s">
        <v>261</v>
      </c>
      <c r="B738" s="64" t="s">
        <v>262</v>
      </c>
      <c r="C738" s="49" t="s">
        <v>10</v>
      </c>
      <c r="D738" s="1" t="s">
        <v>11</v>
      </c>
      <c r="E738" s="2">
        <f>E739+E743</f>
        <v>22866459</v>
      </c>
      <c r="F738" s="2">
        <f>F739+F743</f>
        <v>22790690.949999999</v>
      </c>
      <c r="G738" s="52" t="s">
        <v>608</v>
      </c>
      <c r="H738" s="83" t="s">
        <v>263</v>
      </c>
      <c r="I738" s="84" t="s">
        <v>20</v>
      </c>
      <c r="J738" s="82" t="s">
        <v>411</v>
      </c>
      <c r="K738" s="85">
        <v>8969</v>
      </c>
      <c r="L738" s="2">
        <f>L739+L743</f>
        <v>22866459</v>
      </c>
      <c r="M738" s="7">
        <f t="shared" si="106"/>
        <v>99.668649833365095</v>
      </c>
      <c r="N738" s="9">
        <f t="shared" si="105"/>
        <v>99.668649833365095</v>
      </c>
      <c r="W738" s="7">
        <f t="shared" si="107"/>
        <v>22866459</v>
      </c>
    </row>
    <row r="739" spans="1:23" ht="45" customHeight="1" x14ac:dyDescent="0.25">
      <c r="A739" s="50"/>
      <c r="B739" s="65"/>
      <c r="C739" s="50"/>
      <c r="D739" s="1" t="s">
        <v>332</v>
      </c>
      <c r="E739" s="3">
        <f>E740+E741+E742</f>
        <v>22866459</v>
      </c>
      <c r="F739" s="3">
        <f>F740+F741+F742</f>
        <v>22790690.949999999</v>
      </c>
      <c r="G739" s="53"/>
      <c r="H739" s="83"/>
      <c r="I739" s="84"/>
      <c r="J739" s="82"/>
      <c r="K739" s="85"/>
      <c r="L739" s="3">
        <f>L740+L741+L742</f>
        <v>22866459</v>
      </c>
      <c r="M739" s="7">
        <f t="shared" si="106"/>
        <v>99.668649833365095</v>
      </c>
      <c r="N739" s="9">
        <f t="shared" si="105"/>
        <v>99.668649833365095</v>
      </c>
      <c r="W739" s="7">
        <f t="shared" si="107"/>
        <v>22866459</v>
      </c>
    </row>
    <row r="740" spans="1:23" ht="30" x14ac:dyDescent="0.25">
      <c r="A740" s="50"/>
      <c r="B740" s="65"/>
      <c r="C740" s="50"/>
      <c r="D740" s="1" t="s">
        <v>13</v>
      </c>
      <c r="E740" s="3">
        <v>22866459</v>
      </c>
      <c r="F740" s="3">
        <v>22790690.949999999</v>
      </c>
      <c r="G740" s="53"/>
      <c r="H740" s="22"/>
      <c r="I740" s="4"/>
      <c r="J740" s="24"/>
      <c r="K740" s="25"/>
      <c r="L740" s="3">
        <v>22866459</v>
      </c>
      <c r="M740" s="7">
        <f t="shared" si="106"/>
        <v>99.668649833365095</v>
      </c>
      <c r="N740" s="9">
        <f t="shared" si="105"/>
        <v>99.668649833365095</v>
      </c>
      <c r="W740" s="7">
        <f t="shared" si="107"/>
        <v>22866459</v>
      </c>
    </row>
    <row r="741" spans="1:23" ht="30" x14ac:dyDescent="0.25">
      <c r="A741" s="50"/>
      <c r="B741" s="65"/>
      <c r="C741" s="50"/>
      <c r="D741" s="1" t="s">
        <v>14</v>
      </c>
      <c r="E741" s="3">
        <v>0</v>
      </c>
      <c r="F741" s="3">
        <v>0</v>
      </c>
      <c r="G741" s="53"/>
      <c r="H741" s="22"/>
      <c r="I741" s="4"/>
      <c r="J741" s="24"/>
      <c r="K741" s="25"/>
      <c r="L741" s="3">
        <v>0</v>
      </c>
      <c r="M741" s="7" t="e">
        <f t="shared" si="106"/>
        <v>#DIV/0!</v>
      </c>
      <c r="N741" s="9" t="e">
        <f t="shared" si="105"/>
        <v>#DIV/0!</v>
      </c>
      <c r="W741" s="7">
        <f t="shared" si="107"/>
        <v>0</v>
      </c>
    </row>
    <row r="742" spans="1:23" ht="60" x14ac:dyDescent="0.25">
      <c r="A742" s="50"/>
      <c r="B742" s="65"/>
      <c r="C742" s="50"/>
      <c r="D742" s="1" t="s">
        <v>15</v>
      </c>
      <c r="E742" s="3">
        <v>0</v>
      </c>
      <c r="F742" s="3">
        <v>0</v>
      </c>
      <c r="G742" s="53"/>
      <c r="H742" s="22"/>
      <c r="I742" s="4"/>
      <c r="J742" s="24"/>
      <c r="K742" s="25"/>
      <c r="L742" s="3">
        <v>0</v>
      </c>
      <c r="M742" s="7" t="e">
        <f t="shared" si="106"/>
        <v>#DIV/0!</v>
      </c>
      <c r="N742" s="9" t="e">
        <f t="shared" si="105"/>
        <v>#DIV/0!</v>
      </c>
      <c r="W742" s="7">
        <f t="shared" si="107"/>
        <v>0</v>
      </c>
    </row>
    <row r="743" spans="1:23" ht="30" x14ac:dyDescent="0.25">
      <c r="A743" s="51"/>
      <c r="B743" s="66"/>
      <c r="C743" s="51"/>
      <c r="D743" s="1" t="s">
        <v>16</v>
      </c>
      <c r="E743" s="3">
        <v>0</v>
      </c>
      <c r="F743" s="3">
        <v>0</v>
      </c>
      <c r="G743" s="54"/>
      <c r="H743" s="22"/>
      <c r="I743" s="4"/>
      <c r="J743" s="24"/>
      <c r="K743" s="25"/>
      <c r="L743" s="3">
        <v>0</v>
      </c>
      <c r="M743" s="7" t="e">
        <f t="shared" si="106"/>
        <v>#DIV/0!</v>
      </c>
      <c r="N743" s="9" t="e">
        <f t="shared" si="105"/>
        <v>#DIV/0!</v>
      </c>
      <c r="W743" s="7">
        <f t="shared" si="107"/>
        <v>0</v>
      </c>
    </row>
    <row r="744" spans="1:23" ht="15" customHeight="1" x14ac:dyDescent="0.25">
      <c r="A744" s="49" t="s">
        <v>508</v>
      </c>
      <c r="B744" s="64" t="s">
        <v>264</v>
      </c>
      <c r="C744" s="49" t="s">
        <v>10</v>
      </c>
      <c r="D744" s="1" t="s">
        <v>11</v>
      </c>
      <c r="E744" s="2">
        <f>E745+E749</f>
        <v>2167473</v>
      </c>
      <c r="F744" s="2">
        <f>F745+F749</f>
        <v>2167473</v>
      </c>
      <c r="G744" s="52" t="s">
        <v>489</v>
      </c>
      <c r="H744" s="83" t="s">
        <v>331</v>
      </c>
      <c r="I744" s="84" t="s">
        <v>20</v>
      </c>
      <c r="J744" s="82">
        <v>853</v>
      </c>
      <c r="K744" s="85">
        <v>853</v>
      </c>
      <c r="L744" s="2">
        <f>L745+L749</f>
        <v>2167473</v>
      </c>
      <c r="M744" s="7">
        <f t="shared" si="106"/>
        <v>100</v>
      </c>
      <c r="N744" s="9">
        <f t="shared" si="105"/>
        <v>100</v>
      </c>
      <c r="W744" s="7">
        <f t="shared" si="107"/>
        <v>2167473</v>
      </c>
    </row>
    <row r="745" spans="1:23" ht="45.75" customHeight="1" x14ac:dyDescent="0.25">
      <c r="A745" s="50"/>
      <c r="B745" s="65"/>
      <c r="C745" s="50"/>
      <c r="D745" s="1" t="s">
        <v>332</v>
      </c>
      <c r="E745" s="3">
        <f>E746+E747+E748</f>
        <v>2167473</v>
      </c>
      <c r="F745" s="3">
        <f>F746+F747+F748</f>
        <v>2167473</v>
      </c>
      <c r="G745" s="53"/>
      <c r="H745" s="83"/>
      <c r="I745" s="84"/>
      <c r="J745" s="82"/>
      <c r="K745" s="85"/>
      <c r="L745" s="3">
        <f>L746+L747+L748</f>
        <v>2167473</v>
      </c>
      <c r="M745" s="7">
        <f t="shared" si="106"/>
        <v>100</v>
      </c>
      <c r="N745" s="9">
        <f t="shared" si="105"/>
        <v>100</v>
      </c>
      <c r="W745" s="7">
        <f t="shared" si="107"/>
        <v>2167473</v>
      </c>
    </row>
    <row r="746" spans="1:23" ht="30" x14ac:dyDescent="0.25">
      <c r="A746" s="50"/>
      <c r="B746" s="65"/>
      <c r="C746" s="50"/>
      <c r="D746" s="1" t="s">
        <v>13</v>
      </c>
      <c r="E746" s="3">
        <v>2167473</v>
      </c>
      <c r="F746" s="3">
        <v>2167473</v>
      </c>
      <c r="G746" s="53"/>
      <c r="H746" s="22"/>
      <c r="I746" s="4"/>
      <c r="J746" s="24"/>
      <c r="K746" s="25"/>
      <c r="L746" s="3">
        <v>2167473</v>
      </c>
      <c r="M746" s="7">
        <f t="shared" si="106"/>
        <v>100</v>
      </c>
      <c r="N746" s="9">
        <f t="shared" si="105"/>
        <v>100</v>
      </c>
      <c r="W746" s="7">
        <f t="shared" si="107"/>
        <v>2167473</v>
      </c>
    </row>
    <row r="747" spans="1:23" ht="30" x14ac:dyDescent="0.25">
      <c r="A747" s="50"/>
      <c r="B747" s="65"/>
      <c r="C747" s="50"/>
      <c r="D747" s="1" t="s">
        <v>14</v>
      </c>
      <c r="E747" s="3">
        <v>0</v>
      </c>
      <c r="F747" s="3">
        <v>0</v>
      </c>
      <c r="G747" s="53"/>
      <c r="H747" s="22"/>
      <c r="I747" s="4"/>
      <c r="J747" s="24"/>
      <c r="K747" s="25"/>
      <c r="L747" s="3">
        <v>0</v>
      </c>
      <c r="M747" s="7" t="e">
        <f t="shared" si="106"/>
        <v>#DIV/0!</v>
      </c>
      <c r="N747" s="9" t="e">
        <f t="shared" si="105"/>
        <v>#DIV/0!</v>
      </c>
      <c r="W747" s="7">
        <f t="shared" si="107"/>
        <v>0</v>
      </c>
    </row>
    <row r="748" spans="1:23" ht="63.75" customHeight="1" x14ac:dyDescent="0.25">
      <c r="A748" s="50"/>
      <c r="B748" s="65"/>
      <c r="C748" s="50"/>
      <c r="D748" s="1" t="s">
        <v>15</v>
      </c>
      <c r="E748" s="3">
        <v>0</v>
      </c>
      <c r="F748" s="3">
        <v>0</v>
      </c>
      <c r="G748" s="53"/>
      <c r="H748" s="22"/>
      <c r="I748" s="4"/>
      <c r="J748" s="24"/>
      <c r="K748" s="25"/>
      <c r="L748" s="3">
        <v>0</v>
      </c>
      <c r="M748" s="7" t="e">
        <f t="shared" si="106"/>
        <v>#DIV/0!</v>
      </c>
      <c r="N748" s="9" t="e">
        <f t="shared" si="105"/>
        <v>#DIV/0!</v>
      </c>
      <c r="W748" s="7">
        <f t="shared" si="107"/>
        <v>0</v>
      </c>
    </row>
    <row r="749" spans="1:23" ht="56.25" customHeight="1" x14ac:dyDescent="0.25">
      <c r="A749" s="51"/>
      <c r="B749" s="66"/>
      <c r="C749" s="51"/>
      <c r="D749" s="1" t="s">
        <v>16</v>
      </c>
      <c r="E749" s="3">
        <v>0</v>
      </c>
      <c r="F749" s="3">
        <v>0</v>
      </c>
      <c r="G749" s="54"/>
      <c r="H749" s="22"/>
      <c r="I749" s="4"/>
      <c r="J749" s="24"/>
      <c r="K749" s="25"/>
      <c r="L749" s="3">
        <v>0</v>
      </c>
      <c r="M749" s="7" t="e">
        <f t="shared" si="106"/>
        <v>#DIV/0!</v>
      </c>
      <c r="N749" s="9" t="e">
        <f t="shared" si="105"/>
        <v>#DIV/0!</v>
      </c>
      <c r="W749" s="7">
        <f t="shared" si="107"/>
        <v>0</v>
      </c>
    </row>
    <row r="750" spans="1:23" ht="34.5" hidden="1" customHeight="1" outlineLevel="1" x14ac:dyDescent="0.25">
      <c r="A750" s="49" t="s">
        <v>329</v>
      </c>
      <c r="B750" s="64" t="s">
        <v>328</v>
      </c>
      <c r="C750" s="49" t="s">
        <v>10</v>
      </c>
      <c r="D750" s="1" t="s">
        <v>11</v>
      </c>
      <c r="E750" s="2">
        <f>E751+E755</f>
        <v>0</v>
      </c>
      <c r="F750" s="2">
        <f>F751+F755</f>
        <v>0</v>
      </c>
      <c r="G750" s="52" t="s">
        <v>348</v>
      </c>
      <c r="H750" s="83" t="s">
        <v>330</v>
      </c>
      <c r="I750" s="84" t="s">
        <v>20</v>
      </c>
      <c r="J750" s="82">
        <v>1330</v>
      </c>
      <c r="K750" s="85"/>
      <c r="L750" s="2">
        <f>L751+L755</f>
        <v>0</v>
      </c>
      <c r="M750" s="7" t="e">
        <f t="shared" ref="M750:M819" si="109">F750/E750*100</f>
        <v>#DIV/0!</v>
      </c>
      <c r="N750" s="9" t="e">
        <f t="shared" ref="N750:N819" si="110">F750/L750*100</f>
        <v>#DIV/0!</v>
      </c>
      <c r="W750" s="7">
        <f t="shared" si="107"/>
        <v>0</v>
      </c>
    </row>
    <row r="751" spans="1:23" ht="47.25" hidden="1" customHeight="1" outlineLevel="1" x14ac:dyDescent="0.25">
      <c r="A751" s="50"/>
      <c r="B751" s="65"/>
      <c r="C751" s="50"/>
      <c r="D751" s="1" t="s">
        <v>332</v>
      </c>
      <c r="E751" s="3">
        <f>E752+E753+E754</f>
        <v>0</v>
      </c>
      <c r="F751" s="3">
        <f>F752+F753+F754</f>
        <v>0</v>
      </c>
      <c r="G751" s="53"/>
      <c r="H751" s="83"/>
      <c r="I751" s="84"/>
      <c r="J751" s="82"/>
      <c r="K751" s="85"/>
      <c r="L751" s="3">
        <f>L752+L753+L754</f>
        <v>0</v>
      </c>
      <c r="M751" s="7" t="e">
        <f t="shared" si="109"/>
        <v>#DIV/0!</v>
      </c>
      <c r="N751" s="9" t="e">
        <f t="shared" si="110"/>
        <v>#DIV/0!</v>
      </c>
      <c r="W751" s="7">
        <f t="shared" si="107"/>
        <v>0</v>
      </c>
    </row>
    <row r="752" spans="1:23" ht="34.5" hidden="1" customHeight="1" outlineLevel="1" x14ac:dyDescent="0.25">
      <c r="A752" s="50"/>
      <c r="B752" s="65"/>
      <c r="C752" s="50"/>
      <c r="D752" s="1" t="s">
        <v>13</v>
      </c>
      <c r="E752" s="3">
        <v>0</v>
      </c>
      <c r="F752" s="3">
        <v>0</v>
      </c>
      <c r="G752" s="53"/>
      <c r="H752" s="22"/>
      <c r="I752" s="4"/>
      <c r="J752" s="24"/>
      <c r="K752" s="25"/>
      <c r="L752" s="3">
        <v>0</v>
      </c>
      <c r="M752" s="7" t="e">
        <f t="shared" si="109"/>
        <v>#DIV/0!</v>
      </c>
      <c r="N752" s="9" t="e">
        <f t="shared" si="110"/>
        <v>#DIV/0!</v>
      </c>
      <c r="W752" s="7">
        <f t="shared" si="107"/>
        <v>0</v>
      </c>
    </row>
    <row r="753" spans="1:23" ht="34.5" hidden="1" customHeight="1" outlineLevel="1" x14ac:dyDescent="0.25">
      <c r="A753" s="50"/>
      <c r="B753" s="65"/>
      <c r="C753" s="50"/>
      <c r="D753" s="1" t="s">
        <v>14</v>
      </c>
      <c r="E753" s="3">
        <v>0</v>
      </c>
      <c r="F753" s="3"/>
      <c r="G753" s="53"/>
      <c r="H753" s="22"/>
      <c r="I753" s="4"/>
      <c r="J753" s="24"/>
      <c r="K753" s="25"/>
      <c r="L753" s="3">
        <v>0</v>
      </c>
      <c r="M753" s="7" t="e">
        <f t="shared" si="109"/>
        <v>#DIV/0!</v>
      </c>
      <c r="N753" s="9" t="e">
        <f t="shared" si="110"/>
        <v>#DIV/0!</v>
      </c>
      <c r="W753" s="7">
        <f t="shared" si="107"/>
        <v>0</v>
      </c>
    </row>
    <row r="754" spans="1:23" ht="60" hidden="1" customHeight="1" outlineLevel="1" x14ac:dyDescent="0.25">
      <c r="A754" s="50"/>
      <c r="B754" s="65"/>
      <c r="C754" s="50"/>
      <c r="D754" s="1" t="s">
        <v>15</v>
      </c>
      <c r="E754" s="3">
        <v>0</v>
      </c>
      <c r="F754" s="3">
        <v>0</v>
      </c>
      <c r="G754" s="53"/>
      <c r="H754" s="22"/>
      <c r="I754" s="4"/>
      <c r="J754" s="24"/>
      <c r="K754" s="25"/>
      <c r="L754" s="3">
        <v>0</v>
      </c>
      <c r="M754" s="7" t="e">
        <f t="shared" si="109"/>
        <v>#DIV/0!</v>
      </c>
      <c r="N754" s="9" t="e">
        <f t="shared" si="110"/>
        <v>#DIV/0!</v>
      </c>
      <c r="W754" s="7">
        <f t="shared" si="107"/>
        <v>0</v>
      </c>
    </row>
    <row r="755" spans="1:23" ht="34.5" hidden="1" customHeight="1" outlineLevel="1" x14ac:dyDescent="0.25">
      <c r="A755" s="51"/>
      <c r="B755" s="66"/>
      <c r="C755" s="51"/>
      <c r="D755" s="1" t="s">
        <v>16</v>
      </c>
      <c r="E755" s="3">
        <v>0</v>
      </c>
      <c r="F755" s="3">
        <v>0</v>
      </c>
      <c r="G755" s="54"/>
      <c r="H755" s="22"/>
      <c r="I755" s="4"/>
      <c r="J755" s="24"/>
      <c r="K755" s="25"/>
      <c r="L755" s="3">
        <v>0</v>
      </c>
      <c r="M755" s="7" t="e">
        <f t="shared" si="109"/>
        <v>#DIV/0!</v>
      </c>
      <c r="N755" s="9" t="e">
        <f t="shared" si="110"/>
        <v>#DIV/0!</v>
      </c>
      <c r="W755" s="7">
        <f t="shared" si="107"/>
        <v>0</v>
      </c>
    </row>
    <row r="756" spans="1:23" ht="34.5" customHeight="1" collapsed="1" x14ac:dyDescent="0.25">
      <c r="A756" s="49" t="s">
        <v>441</v>
      </c>
      <c r="B756" s="64" t="s">
        <v>442</v>
      </c>
      <c r="C756" s="49" t="s">
        <v>10</v>
      </c>
      <c r="D756" s="1" t="s">
        <v>11</v>
      </c>
      <c r="E756" s="2">
        <f>E757+E761</f>
        <v>1301502883.6099999</v>
      </c>
      <c r="F756" s="2">
        <f>F757+F761</f>
        <v>1077117215.1800001</v>
      </c>
      <c r="G756" s="52" t="s">
        <v>611</v>
      </c>
      <c r="H756" s="22"/>
      <c r="I756" s="4"/>
      <c r="J756" s="24"/>
      <c r="K756" s="25"/>
      <c r="L756" s="2">
        <f>L757+L761</f>
        <v>1301502883.6099999</v>
      </c>
      <c r="M756" s="7">
        <f t="shared" si="109"/>
        <v>82.759495099417862</v>
      </c>
      <c r="N756" s="9">
        <f t="shared" si="110"/>
        <v>82.759495099417862</v>
      </c>
      <c r="P756" s="9">
        <v>1481726861.0899999</v>
      </c>
      <c r="Q756" s="9">
        <f>P756-L756</f>
        <v>180223977.48000002</v>
      </c>
      <c r="W756" s="7">
        <f t="shared" si="107"/>
        <v>1301502883.6099999</v>
      </c>
    </row>
    <row r="757" spans="1:23" ht="34.5" customHeight="1" outlineLevel="1" x14ac:dyDescent="0.25">
      <c r="A757" s="50"/>
      <c r="B757" s="65"/>
      <c r="C757" s="50"/>
      <c r="D757" s="1" t="s">
        <v>332</v>
      </c>
      <c r="E757" s="3">
        <f>E758+E759+E760</f>
        <v>1301502883.6099999</v>
      </c>
      <c r="F757" s="3">
        <f>F758+F759+F760</f>
        <v>1077117215.1800001</v>
      </c>
      <c r="G757" s="53"/>
      <c r="H757" s="22"/>
      <c r="I757" s="4"/>
      <c r="J757" s="24"/>
      <c r="K757" s="25"/>
      <c r="L757" s="3">
        <f>L758+L759+L760</f>
        <v>1301502883.6099999</v>
      </c>
      <c r="M757" s="7">
        <f t="shared" si="109"/>
        <v>82.759495099417862</v>
      </c>
      <c r="N757" s="9">
        <f t="shared" si="110"/>
        <v>82.759495099417862</v>
      </c>
      <c r="W757" s="7">
        <f t="shared" si="107"/>
        <v>1301502883.6099999</v>
      </c>
    </row>
    <row r="758" spans="1:23" ht="34.5" customHeight="1" outlineLevel="1" x14ac:dyDescent="0.25">
      <c r="A758" s="50"/>
      <c r="B758" s="65"/>
      <c r="C758" s="50"/>
      <c r="D758" s="1" t="s">
        <v>13</v>
      </c>
      <c r="E758" s="3">
        <f>E764+E770+E776+E782+E788</f>
        <v>78002283.609999999</v>
      </c>
      <c r="F758" s="3">
        <f>F764+F770+F776+F782+F788</f>
        <v>54896064.93</v>
      </c>
      <c r="G758" s="53"/>
      <c r="H758" s="22"/>
      <c r="I758" s="4"/>
      <c r="J758" s="24"/>
      <c r="K758" s="25"/>
      <c r="L758" s="3">
        <f>L764+L770+L776+L782+L788</f>
        <v>78002283.609999999</v>
      </c>
      <c r="M758" s="7">
        <f t="shared" si="109"/>
        <v>70.377509977108218</v>
      </c>
      <c r="N758" s="9">
        <f t="shared" si="110"/>
        <v>70.377509977108218</v>
      </c>
      <c r="W758" s="7">
        <f t="shared" si="107"/>
        <v>78002283.609999999</v>
      </c>
    </row>
    <row r="759" spans="1:23" ht="34.5" customHeight="1" outlineLevel="1" x14ac:dyDescent="0.25">
      <c r="A759" s="50"/>
      <c r="B759" s="65"/>
      <c r="C759" s="50"/>
      <c r="D759" s="1" t="s">
        <v>14</v>
      </c>
      <c r="E759" s="3">
        <f t="shared" ref="E759:E761" si="111">E765+E771+E777+E783+E789</f>
        <v>1223500600</v>
      </c>
      <c r="F759" s="3">
        <f t="shared" ref="F759:F761" si="112">F765+F771+F777+F783+F789</f>
        <v>1022221150.25</v>
      </c>
      <c r="G759" s="53"/>
      <c r="H759" s="22"/>
      <c r="I759" s="4"/>
      <c r="J759" s="24"/>
      <c r="K759" s="25"/>
      <c r="L759" s="3">
        <f t="shared" ref="L759" si="113">L765+L771+L777+L783+L789</f>
        <v>1223500600</v>
      </c>
      <c r="M759" s="7">
        <f t="shared" si="109"/>
        <v>83.54888834954393</v>
      </c>
      <c r="N759" s="9">
        <f t="shared" si="110"/>
        <v>83.54888834954393</v>
      </c>
      <c r="W759" s="7">
        <f t="shared" si="107"/>
        <v>1223500600</v>
      </c>
    </row>
    <row r="760" spans="1:23" ht="34.5" customHeight="1" outlineLevel="1" x14ac:dyDescent="0.25">
      <c r="A760" s="50"/>
      <c r="B760" s="65"/>
      <c r="C760" s="50"/>
      <c r="D760" s="1" t="s">
        <v>15</v>
      </c>
      <c r="E760" s="3">
        <f t="shared" si="111"/>
        <v>0</v>
      </c>
      <c r="F760" s="3">
        <f t="shared" si="112"/>
        <v>0</v>
      </c>
      <c r="G760" s="53"/>
      <c r="H760" s="22"/>
      <c r="I760" s="4"/>
      <c r="J760" s="24"/>
      <c r="K760" s="25"/>
      <c r="L760" s="3">
        <f t="shared" ref="L760" si="114">L766+L772+L778+L784+L790</f>
        <v>0</v>
      </c>
      <c r="M760" s="7" t="e">
        <f t="shared" si="109"/>
        <v>#DIV/0!</v>
      </c>
      <c r="N760" s="9" t="e">
        <f t="shared" si="110"/>
        <v>#DIV/0!</v>
      </c>
      <c r="W760" s="7">
        <f t="shared" si="107"/>
        <v>0</v>
      </c>
    </row>
    <row r="761" spans="1:23" ht="34.5" customHeight="1" outlineLevel="1" x14ac:dyDescent="0.25">
      <c r="A761" s="51"/>
      <c r="B761" s="66"/>
      <c r="C761" s="51"/>
      <c r="D761" s="1" t="s">
        <v>16</v>
      </c>
      <c r="E761" s="3">
        <f t="shared" si="111"/>
        <v>0</v>
      </c>
      <c r="F761" s="3">
        <f t="shared" si="112"/>
        <v>0</v>
      </c>
      <c r="G761" s="54"/>
      <c r="H761" s="22"/>
      <c r="I761" s="4"/>
      <c r="J761" s="24"/>
      <c r="K761" s="25"/>
      <c r="L761" s="3">
        <f t="shared" ref="L761" si="115">L767+L773+L779+L785+L791</f>
        <v>0</v>
      </c>
      <c r="M761" s="7" t="e">
        <f t="shared" si="109"/>
        <v>#DIV/0!</v>
      </c>
      <c r="N761" s="9" t="e">
        <f t="shared" si="110"/>
        <v>#DIV/0!</v>
      </c>
      <c r="W761" s="7">
        <f t="shared" si="107"/>
        <v>0</v>
      </c>
    </row>
    <row r="762" spans="1:23" ht="21" customHeight="1" outlineLevel="1" x14ac:dyDescent="0.25">
      <c r="A762" s="49" t="s">
        <v>443</v>
      </c>
      <c r="B762" s="88" t="s">
        <v>413</v>
      </c>
      <c r="C762" s="49" t="s">
        <v>10</v>
      </c>
      <c r="D762" s="1" t="s">
        <v>11</v>
      </c>
      <c r="E762" s="2">
        <f>E763+E767</f>
        <v>741344000</v>
      </c>
      <c r="F762" s="2">
        <f>F763+F767</f>
        <v>676678997.12</v>
      </c>
      <c r="G762" s="52" t="s">
        <v>679</v>
      </c>
      <c r="H762" s="104" t="s">
        <v>414</v>
      </c>
      <c r="I762" s="84" t="s">
        <v>20</v>
      </c>
      <c r="J762" s="82" t="s">
        <v>523</v>
      </c>
      <c r="K762" s="85">
        <v>6754</v>
      </c>
      <c r="L762" s="2">
        <f>L763+L767</f>
        <v>741344000</v>
      </c>
      <c r="M762" s="7">
        <f t="shared" si="109"/>
        <v>91.277328354987702</v>
      </c>
      <c r="N762" s="9">
        <f t="shared" si="110"/>
        <v>91.277328354987702</v>
      </c>
      <c r="W762" s="7">
        <f t="shared" si="107"/>
        <v>741344000</v>
      </c>
    </row>
    <row r="763" spans="1:23" ht="30.75" customHeight="1" outlineLevel="1" x14ac:dyDescent="0.25">
      <c r="A763" s="50"/>
      <c r="B763" s="88"/>
      <c r="C763" s="50"/>
      <c r="D763" s="1" t="s">
        <v>332</v>
      </c>
      <c r="E763" s="3">
        <f>E764+E765+E766</f>
        <v>741344000</v>
      </c>
      <c r="F763" s="3">
        <f>F764+F765+F766</f>
        <v>676678997.12</v>
      </c>
      <c r="G763" s="53"/>
      <c r="H763" s="104"/>
      <c r="I763" s="84"/>
      <c r="J763" s="82"/>
      <c r="K763" s="85"/>
      <c r="L763" s="3">
        <f>L764+L765+L766</f>
        <v>741344000</v>
      </c>
      <c r="M763" s="7">
        <f t="shared" si="109"/>
        <v>91.277328354987702</v>
      </c>
      <c r="N763" s="9">
        <f t="shared" si="110"/>
        <v>91.277328354987702</v>
      </c>
      <c r="W763" s="7">
        <f t="shared" si="107"/>
        <v>741344000</v>
      </c>
    </row>
    <row r="764" spans="1:23" ht="34.5" customHeight="1" outlineLevel="1" x14ac:dyDescent="0.25">
      <c r="A764" s="50"/>
      <c r="B764" s="88"/>
      <c r="C764" s="50"/>
      <c r="D764" s="1" t="s">
        <v>13</v>
      </c>
      <c r="E764" s="3">
        <v>0</v>
      </c>
      <c r="F764" s="3">
        <v>0</v>
      </c>
      <c r="G764" s="53"/>
      <c r="H764" s="37" t="s">
        <v>455</v>
      </c>
      <c r="I764" s="23" t="s">
        <v>187</v>
      </c>
      <c r="J764" s="24" t="s">
        <v>524</v>
      </c>
      <c r="K764" s="25">
        <v>7597</v>
      </c>
      <c r="L764" s="3">
        <v>0</v>
      </c>
      <c r="M764" s="7" t="e">
        <f t="shared" si="109"/>
        <v>#DIV/0!</v>
      </c>
      <c r="N764" s="9" t="e">
        <f t="shared" si="110"/>
        <v>#DIV/0!</v>
      </c>
      <c r="W764" s="7">
        <f t="shared" si="107"/>
        <v>0</v>
      </c>
    </row>
    <row r="765" spans="1:23" ht="36" customHeight="1" outlineLevel="1" x14ac:dyDescent="0.25">
      <c r="A765" s="50"/>
      <c r="B765" s="88"/>
      <c r="C765" s="50"/>
      <c r="D765" s="1" t="s">
        <v>14</v>
      </c>
      <c r="E765" s="3">
        <v>741344000</v>
      </c>
      <c r="F765" s="3">
        <v>676678997.12</v>
      </c>
      <c r="G765" s="53"/>
      <c r="H765" s="67" t="s">
        <v>525</v>
      </c>
      <c r="I765" s="58" t="s">
        <v>526</v>
      </c>
      <c r="J765" s="61" t="s">
        <v>527</v>
      </c>
      <c r="K765" s="46">
        <v>8.7919999999999998</v>
      </c>
      <c r="L765" s="3">
        <v>741344000</v>
      </c>
      <c r="M765" s="7">
        <f t="shared" si="109"/>
        <v>91.277328354987702</v>
      </c>
      <c r="N765" s="9">
        <f t="shared" si="110"/>
        <v>91.277328354987702</v>
      </c>
      <c r="W765" s="7">
        <f t="shared" si="107"/>
        <v>741344000</v>
      </c>
    </row>
    <row r="766" spans="1:23" ht="63" customHeight="1" outlineLevel="1" x14ac:dyDescent="0.25">
      <c r="A766" s="50"/>
      <c r="B766" s="88"/>
      <c r="C766" s="50"/>
      <c r="D766" s="1" t="s">
        <v>15</v>
      </c>
      <c r="E766" s="3">
        <v>0</v>
      </c>
      <c r="F766" s="3">
        <v>0</v>
      </c>
      <c r="G766" s="53"/>
      <c r="H766" s="69"/>
      <c r="I766" s="60"/>
      <c r="J766" s="63"/>
      <c r="K766" s="48"/>
      <c r="L766" s="3">
        <v>0</v>
      </c>
      <c r="M766" s="7" t="e">
        <f t="shared" si="109"/>
        <v>#DIV/0!</v>
      </c>
      <c r="N766" s="9" t="e">
        <f t="shared" si="110"/>
        <v>#DIV/0!</v>
      </c>
      <c r="W766" s="7">
        <f t="shared" si="107"/>
        <v>0</v>
      </c>
    </row>
    <row r="767" spans="1:23" ht="33" customHeight="1" outlineLevel="1" x14ac:dyDescent="0.25">
      <c r="A767" s="51"/>
      <c r="B767" s="88"/>
      <c r="C767" s="51"/>
      <c r="D767" s="1" t="s">
        <v>16</v>
      </c>
      <c r="E767" s="3">
        <v>0</v>
      </c>
      <c r="F767" s="3">
        <v>0</v>
      </c>
      <c r="G767" s="54"/>
      <c r="H767" s="32"/>
      <c r="I767" s="32"/>
      <c r="J767" s="32"/>
      <c r="K767" s="16"/>
      <c r="L767" s="3">
        <v>0</v>
      </c>
      <c r="M767" s="7" t="e">
        <f t="shared" si="109"/>
        <v>#DIV/0!</v>
      </c>
      <c r="N767" s="9" t="e">
        <f t="shared" si="110"/>
        <v>#DIV/0!</v>
      </c>
      <c r="W767" s="7">
        <f t="shared" si="107"/>
        <v>0</v>
      </c>
    </row>
    <row r="768" spans="1:23" ht="34.5" customHeight="1" outlineLevel="1" x14ac:dyDescent="0.25">
      <c r="A768" s="49" t="s">
        <v>444</v>
      </c>
      <c r="B768" s="64" t="s">
        <v>494</v>
      </c>
      <c r="C768" s="49" t="s">
        <v>10</v>
      </c>
      <c r="D768" s="1" t="s">
        <v>11</v>
      </c>
      <c r="E768" s="2">
        <f>E769+E773</f>
        <v>523928159.29000002</v>
      </c>
      <c r="F768" s="2">
        <f>F769+F773</f>
        <v>375253701.24000001</v>
      </c>
      <c r="G768" s="52" t="s">
        <v>698</v>
      </c>
      <c r="H768" s="67" t="s">
        <v>213</v>
      </c>
      <c r="I768" s="58" t="s">
        <v>20</v>
      </c>
      <c r="J768" s="61" t="s">
        <v>528</v>
      </c>
      <c r="K768" s="89">
        <v>3397</v>
      </c>
      <c r="L768" s="2">
        <f>L769+L773</f>
        <v>523928159.29000002</v>
      </c>
      <c r="M768" s="7">
        <f t="shared" si="109"/>
        <v>71.623121335666355</v>
      </c>
      <c r="N768" s="9">
        <f t="shared" si="110"/>
        <v>71.623121335666355</v>
      </c>
      <c r="P768" s="8">
        <v>261737631.48000002</v>
      </c>
      <c r="W768" s="7">
        <f t="shared" si="107"/>
        <v>523928159.29000002</v>
      </c>
    </row>
    <row r="769" spans="1:23" ht="48.75" customHeight="1" outlineLevel="1" x14ac:dyDescent="0.25">
      <c r="A769" s="50"/>
      <c r="B769" s="65"/>
      <c r="C769" s="50"/>
      <c r="D769" s="1" t="s">
        <v>332</v>
      </c>
      <c r="E769" s="3">
        <f>E770+E771+E772</f>
        <v>523928159.29000002</v>
      </c>
      <c r="F769" s="3">
        <f>F770+F771+F772</f>
        <v>375253701.24000001</v>
      </c>
      <c r="G769" s="53"/>
      <c r="H769" s="69"/>
      <c r="I769" s="60"/>
      <c r="J769" s="63"/>
      <c r="K769" s="90"/>
      <c r="L769" s="3">
        <f>L770+L771+L772</f>
        <v>523928159.29000002</v>
      </c>
      <c r="M769" s="7">
        <f t="shared" si="109"/>
        <v>71.623121335666355</v>
      </c>
      <c r="N769" s="9">
        <f t="shared" si="110"/>
        <v>71.623121335666355</v>
      </c>
      <c r="P769" s="7">
        <f>P768-F771</f>
        <v>-83804521.649999976</v>
      </c>
      <c r="W769" s="7">
        <f t="shared" si="107"/>
        <v>523928159.29000002</v>
      </c>
    </row>
    <row r="770" spans="1:23" ht="45.75" customHeight="1" outlineLevel="1" x14ac:dyDescent="0.25">
      <c r="A770" s="50"/>
      <c r="B770" s="65"/>
      <c r="C770" s="50"/>
      <c r="D770" s="1" t="s">
        <v>13</v>
      </c>
      <c r="E770" s="3">
        <v>41771559.289999999</v>
      </c>
      <c r="F770" s="3">
        <v>29711548.109999999</v>
      </c>
      <c r="G770" s="53"/>
      <c r="H770" s="55" t="s">
        <v>529</v>
      </c>
      <c r="I770" s="58" t="s">
        <v>526</v>
      </c>
      <c r="J770" s="70">
        <v>4</v>
      </c>
      <c r="K770" s="89">
        <v>4.3</v>
      </c>
      <c r="L770" s="3">
        <v>41771559.289999999</v>
      </c>
      <c r="M770" s="7">
        <f t="shared" si="109"/>
        <v>71.128654555907062</v>
      </c>
      <c r="N770" s="9">
        <f t="shared" si="110"/>
        <v>71.128654555907062</v>
      </c>
      <c r="W770" s="7">
        <f t="shared" si="107"/>
        <v>41771559.289999999</v>
      </c>
    </row>
    <row r="771" spans="1:23" ht="39.75" customHeight="1" outlineLevel="1" x14ac:dyDescent="0.25">
      <c r="A771" s="50"/>
      <c r="B771" s="65"/>
      <c r="C771" s="50"/>
      <c r="D771" s="1" t="s">
        <v>14</v>
      </c>
      <c r="E771" s="3">
        <v>482156600</v>
      </c>
      <c r="F771" s="3">
        <v>345542153.13</v>
      </c>
      <c r="G771" s="53"/>
      <c r="H771" s="56"/>
      <c r="I771" s="59"/>
      <c r="J771" s="71"/>
      <c r="K771" s="97"/>
      <c r="L771" s="3">
        <v>482156600</v>
      </c>
      <c r="M771" s="7">
        <f t="shared" si="109"/>
        <v>71.6659593853947</v>
      </c>
      <c r="N771" s="9">
        <f t="shared" si="110"/>
        <v>71.6659593853947</v>
      </c>
      <c r="W771" s="7">
        <f t="shared" si="107"/>
        <v>482156600</v>
      </c>
    </row>
    <row r="772" spans="1:23" ht="34.5" customHeight="1" outlineLevel="1" x14ac:dyDescent="0.25">
      <c r="A772" s="50"/>
      <c r="B772" s="65"/>
      <c r="C772" s="50"/>
      <c r="D772" s="1" t="s">
        <v>15</v>
      </c>
      <c r="E772" s="3">
        <v>0</v>
      </c>
      <c r="F772" s="3">
        <v>0</v>
      </c>
      <c r="G772" s="53"/>
      <c r="H772" s="57"/>
      <c r="I772" s="60"/>
      <c r="J772" s="72"/>
      <c r="K772" s="90"/>
      <c r="L772" s="3">
        <v>0</v>
      </c>
      <c r="M772" s="7" t="e">
        <f t="shared" si="109"/>
        <v>#DIV/0!</v>
      </c>
      <c r="N772" s="9" t="e">
        <f t="shared" si="110"/>
        <v>#DIV/0!</v>
      </c>
      <c r="W772" s="7">
        <f t="shared" si="107"/>
        <v>0</v>
      </c>
    </row>
    <row r="773" spans="1:23" ht="67.5" customHeight="1" outlineLevel="1" x14ac:dyDescent="0.25">
      <c r="A773" s="51"/>
      <c r="B773" s="66"/>
      <c r="C773" s="51"/>
      <c r="D773" s="1" t="s">
        <v>16</v>
      </c>
      <c r="E773" s="3">
        <v>0</v>
      </c>
      <c r="F773" s="3">
        <v>0</v>
      </c>
      <c r="G773" s="54"/>
      <c r="H773" s="22"/>
      <c r="I773" s="4"/>
      <c r="J773" s="24"/>
      <c r="K773" s="25"/>
      <c r="L773" s="3">
        <v>0</v>
      </c>
      <c r="M773" s="7" t="e">
        <f t="shared" si="109"/>
        <v>#DIV/0!</v>
      </c>
      <c r="N773" s="9" t="e">
        <f t="shared" si="110"/>
        <v>#DIV/0!</v>
      </c>
      <c r="W773" s="7">
        <f t="shared" si="107"/>
        <v>0</v>
      </c>
    </row>
    <row r="774" spans="1:23" ht="34.5" customHeight="1" outlineLevel="1" x14ac:dyDescent="0.25">
      <c r="A774" s="49" t="s">
        <v>445</v>
      </c>
      <c r="B774" s="88" t="s">
        <v>360</v>
      </c>
      <c r="C774" s="49" t="s">
        <v>10</v>
      </c>
      <c r="D774" s="1" t="s">
        <v>11</v>
      </c>
      <c r="E774" s="2">
        <f>E775+E779</f>
        <v>31944857.670000002</v>
      </c>
      <c r="F774" s="2">
        <f>F775+F779</f>
        <v>21542127.949999999</v>
      </c>
      <c r="G774" s="52" t="s">
        <v>610</v>
      </c>
      <c r="H774" s="55" t="s">
        <v>405</v>
      </c>
      <c r="I774" s="58" t="s">
        <v>20</v>
      </c>
      <c r="J774" s="61" t="s">
        <v>530</v>
      </c>
      <c r="K774" s="46">
        <v>546</v>
      </c>
      <c r="L774" s="2">
        <f>L775+L779</f>
        <v>31944857.670000002</v>
      </c>
      <c r="M774" s="7">
        <f t="shared" si="109"/>
        <v>67.435354298762789</v>
      </c>
      <c r="N774" s="9">
        <f t="shared" si="110"/>
        <v>67.435354298762789</v>
      </c>
      <c r="W774" s="7">
        <f t="shared" si="107"/>
        <v>31944857.670000002</v>
      </c>
    </row>
    <row r="775" spans="1:23" ht="34.5" customHeight="1" outlineLevel="1" x14ac:dyDescent="0.25">
      <c r="A775" s="50"/>
      <c r="B775" s="88"/>
      <c r="C775" s="50"/>
      <c r="D775" s="1" t="s">
        <v>332</v>
      </c>
      <c r="E775" s="3">
        <f>E776+E777+E778</f>
        <v>31944857.670000002</v>
      </c>
      <c r="F775" s="3">
        <f>F776+F777+F778</f>
        <v>21542127.949999999</v>
      </c>
      <c r="G775" s="53"/>
      <c r="H775" s="56"/>
      <c r="I775" s="59"/>
      <c r="J775" s="62"/>
      <c r="K775" s="47"/>
      <c r="L775" s="3">
        <f>L776+L777+L778</f>
        <v>31944857.670000002</v>
      </c>
      <c r="M775" s="7">
        <f t="shared" si="109"/>
        <v>67.435354298762789</v>
      </c>
      <c r="N775" s="9">
        <f t="shared" si="110"/>
        <v>67.435354298762789</v>
      </c>
      <c r="W775" s="7">
        <f t="shared" ref="W775:W838" si="116">L775-X775</f>
        <v>31944857.670000002</v>
      </c>
    </row>
    <row r="776" spans="1:23" ht="34.5" customHeight="1" outlineLevel="1" x14ac:dyDescent="0.25">
      <c r="A776" s="50"/>
      <c r="B776" s="88"/>
      <c r="C776" s="50"/>
      <c r="D776" s="1" t="s">
        <v>13</v>
      </c>
      <c r="E776" s="3">
        <v>31944857.670000002</v>
      </c>
      <c r="F776" s="3">
        <v>21542127.949999999</v>
      </c>
      <c r="G776" s="53"/>
      <c r="H776" s="56"/>
      <c r="I776" s="59"/>
      <c r="J776" s="62"/>
      <c r="K776" s="47"/>
      <c r="L776" s="3">
        <v>31944857.670000002</v>
      </c>
      <c r="M776" s="7">
        <f t="shared" si="109"/>
        <v>67.435354298762789</v>
      </c>
      <c r="N776" s="9">
        <f t="shared" si="110"/>
        <v>67.435354298762789</v>
      </c>
      <c r="W776" s="7">
        <f t="shared" si="116"/>
        <v>31944857.670000002</v>
      </c>
    </row>
    <row r="777" spans="1:23" ht="34.5" customHeight="1" outlineLevel="1" x14ac:dyDescent="0.25">
      <c r="A777" s="50"/>
      <c r="B777" s="88"/>
      <c r="C777" s="50"/>
      <c r="D777" s="1" t="s">
        <v>14</v>
      </c>
      <c r="E777" s="3">
        <v>0</v>
      </c>
      <c r="F777" s="3">
        <v>0</v>
      </c>
      <c r="G777" s="53"/>
      <c r="H777" s="56"/>
      <c r="I777" s="59"/>
      <c r="J777" s="62"/>
      <c r="K777" s="47"/>
      <c r="L777" s="3">
        <v>0</v>
      </c>
      <c r="M777" s="7" t="e">
        <f t="shared" si="109"/>
        <v>#DIV/0!</v>
      </c>
      <c r="N777" s="9" t="e">
        <f t="shared" si="110"/>
        <v>#DIV/0!</v>
      </c>
      <c r="W777" s="7">
        <f t="shared" si="116"/>
        <v>0</v>
      </c>
    </row>
    <row r="778" spans="1:23" ht="34.5" customHeight="1" outlineLevel="1" x14ac:dyDescent="0.25">
      <c r="A778" s="50"/>
      <c r="B778" s="88"/>
      <c r="C778" s="50"/>
      <c r="D778" s="1" t="s">
        <v>15</v>
      </c>
      <c r="E778" s="3">
        <v>0</v>
      </c>
      <c r="F778" s="3">
        <v>0</v>
      </c>
      <c r="G778" s="53"/>
      <c r="H778" s="56"/>
      <c r="I778" s="59"/>
      <c r="J778" s="62"/>
      <c r="K778" s="47"/>
      <c r="L778" s="3">
        <v>0</v>
      </c>
      <c r="M778" s="7" t="e">
        <f t="shared" si="109"/>
        <v>#DIV/0!</v>
      </c>
      <c r="N778" s="9" t="e">
        <f t="shared" si="110"/>
        <v>#DIV/0!</v>
      </c>
      <c r="W778" s="7">
        <f t="shared" si="116"/>
        <v>0</v>
      </c>
    </row>
    <row r="779" spans="1:23" ht="34.5" customHeight="1" outlineLevel="1" x14ac:dyDescent="0.25">
      <c r="A779" s="51"/>
      <c r="B779" s="88"/>
      <c r="C779" s="51"/>
      <c r="D779" s="1" t="s">
        <v>16</v>
      </c>
      <c r="E779" s="3">
        <v>0</v>
      </c>
      <c r="F779" s="3">
        <v>0</v>
      </c>
      <c r="G779" s="54"/>
      <c r="H779" s="57"/>
      <c r="I779" s="60"/>
      <c r="J779" s="63"/>
      <c r="K779" s="48"/>
      <c r="L779" s="3">
        <v>0</v>
      </c>
      <c r="M779" s="7" t="e">
        <f t="shared" si="109"/>
        <v>#DIV/0!</v>
      </c>
      <c r="N779" s="9" t="e">
        <f t="shared" si="110"/>
        <v>#DIV/0!</v>
      </c>
      <c r="W779" s="7">
        <f t="shared" si="116"/>
        <v>0</v>
      </c>
    </row>
    <row r="780" spans="1:23" ht="34.5" customHeight="1" outlineLevel="1" x14ac:dyDescent="0.25">
      <c r="A780" s="49" t="s">
        <v>446</v>
      </c>
      <c r="B780" s="88" t="s">
        <v>359</v>
      </c>
      <c r="C780" s="49" t="s">
        <v>10</v>
      </c>
      <c r="D780" s="1" t="s">
        <v>11</v>
      </c>
      <c r="E780" s="2">
        <f>E781+E785</f>
        <v>2381759.38</v>
      </c>
      <c r="F780" s="2">
        <f>F781+F785</f>
        <v>1768048.54</v>
      </c>
      <c r="G780" s="52" t="s">
        <v>609</v>
      </c>
      <c r="H780" s="55" t="s">
        <v>404</v>
      </c>
      <c r="I780" s="58" t="s">
        <v>406</v>
      </c>
      <c r="J780" s="61">
        <v>40</v>
      </c>
      <c r="K780" s="46">
        <v>32</v>
      </c>
      <c r="L780" s="2">
        <f>L781+L785</f>
        <v>2381759.38</v>
      </c>
      <c r="M780" s="7">
        <f t="shared" si="109"/>
        <v>74.23287821794996</v>
      </c>
      <c r="N780" s="9">
        <f t="shared" si="110"/>
        <v>74.23287821794996</v>
      </c>
      <c r="W780" s="7">
        <f t="shared" si="116"/>
        <v>2381759.38</v>
      </c>
    </row>
    <row r="781" spans="1:23" ht="34.5" customHeight="1" outlineLevel="1" x14ac:dyDescent="0.25">
      <c r="A781" s="50"/>
      <c r="B781" s="88"/>
      <c r="C781" s="50"/>
      <c r="D781" s="1" t="s">
        <v>332</v>
      </c>
      <c r="E781" s="3">
        <f>E782+E783+E784</f>
        <v>2381759.38</v>
      </c>
      <c r="F781" s="3">
        <f>F782+F783+F784</f>
        <v>1768048.54</v>
      </c>
      <c r="G781" s="53"/>
      <c r="H781" s="56"/>
      <c r="I781" s="59"/>
      <c r="J781" s="62"/>
      <c r="K781" s="47"/>
      <c r="L781" s="3">
        <f>L782+L783+L784</f>
        <v>2381759.38</v>
      </c>
      <c r="M781" s="7">
        <f t="shared" si="109"/>
        <v>74.23287821794996</v>
      </c>
      <c r="N781" s="9">
        <f t="shared" si="110"/>
        <v>74.23287821794996</v>
      </c>
      <c r="W781" s="7">
        <f t="shared" si="116"/>
        <v>2381759.38</v>
      </c>
    </row>
    <row r="782" spans="1:23" ht="34.5" customHeight="1" outlineLevel="1" x14ac:dyDescent="0.25">
      <c r="A782" s="50"/>
      <c r="B782" s="88"/>
      <c r="C782" s="50"/>
      <c r="D782" s="1" t="s">
        <v>13</v>
      </c>
      <c r="E782" s="3">
        <v>2381759.38</v>
      </c>
      <c r="F782" s="3">
        <v>1768048.54</v>
      </c>
      <c r="G782" s="53"/>
      <c r="H782" s="56"/>
      <c r="I782" s="59"/>
      <c r="J782" s="62"/>
      <c r="K782" s="47"/>
      <c r="L782" s="3">
        <v>2381759.38</v>
      </c>
      <c r="M782" s="7">
        <f t="shared" si="109"/>
        <v>74.23287821794996</v>
      </c>
      <c r="N782" s="9">
        <f t="shared" si="110"/>
        <v>74.23287821794996</v>
      </c>
      <c r="W782" s="7">
        <f t="shared" si="116"/>
        <v>2381759.38</v>
      </c>
    </row>
    <row r="783" spans="1:23" ht="34.5" customHeight="1" outlineLevel="1" x14ac:dyDescent="0.25">
      <c r="A783" s="50"/>
      <c r="B783" s="88"/>
      <c r="C783" s="50"/>
      <c r="D783" s="1" t="s">
        <v>14</v>
      </c>
      <c r="E783" s="3">
        <v>0</v>
      </c>
      <c r="F783" s="3">
        <v>0</v>
      </c>
      <c r="G783" s="53"/>
      <c r="H783" s="56"/>
      <c r="I783" s="59"/>
      <c r="J783" s="62"/>
      <c r="K783" s="47"/>
      <c r="L783" s="3">
        <v>0</v>
      </c>
      <c r="M783" s="7" t="e">
        <f t="shared" si="109"/>
        <v>#DIV/0!</v>
      </c>
      <c r="N783" s="9" t="e">
        <f t="shared" si="110"/>
        <v>#DIV/0!</v>
      </c>
      <c r="W783" s="7">
        <f t="shared" si="116"/>
        <v>0</v>
      </c>
    </row>
    <row r="784" spans="1:23" ht="34.5" customHeight="1" outlineLevel="1" x14ac:dyDescent="0.25">
      <c r="A784" s="50"/>
      <c r="B784" s="88"/>
      <c r="C784" s="50"/>
      <c r="D784" s="1" t="s">
        <v>15</v>
      </c>
      <c r="E784" s="3">
        <v>0</v>
      </c>
      <c r="F784" s="3">
        <v>0</v>
      </c>
      <c r="G784" s="53"/>
      <c r="H784" s="56"/>
      <c r="I784" s="59"/>
      <c r="J784" s="62"/>
      <c r="K784" s="47"/>
      <c r="L784" s="3">
        <v>0</v>
      </c>
      <c r="M784" s="7" t="e">
        <f t="shared" si="109"/>
        <v>#DIV/0!</v>
      </c>
      <c r="N784" s="9" t="e">
        <f t="shared" si="110"/>
        <v>#DIV/0!</v>
      </c>
      <c r="W784" s="7">
        <f t="shared" si="116"/>
        <v>0</v>
      </c>
    </row>
    <row r="785" spans="1:23" ht="34.5" customHeight="1" outlineLevel="1" x14ac:dyDescent="0.25">
      <c r="A785" s="51"/>
      <c r="B785" s="88"/>
      <c r="C785" s="51"/>
      <c r="D785" s="1" t="s">
        <v>16</v>
      </c>
      <c r="E785" s="3">
        <v>0</v>
      </c>
      <c r="F785" s="3">
        <v>0</v>
      </c>
      <c r="G785" s="54"/>
      <c r="H785" s="57"/>
      <c r="I785" s="60"/>
      <c r="J785" s="63"/>
      <c r="K785" s="48"/>
      <c r="L785" s="3">
        <v>0</v>
      </c>
      <c r="M785" s="7" t="e">
        <f t="shared" si="109"/>
        <v>#DIV/0!</v>
      </c>
      <c r="N785" s="9" t="e">
        <f t="shared" si="110"/>
        <v>#DIV/0!</v>
      </c>
      <c r="W785" s="7">
        <f t="shared" si="116"/>
        <v>0</v>
      </c>
    </row>
    <row r="786" spans="1:23" ht="34.5" customHeight="1" outlineLevel="1" x14ac:dyDescent="0.25">
      <c r="A786" s="49" t="s">
        <v>465</v>
      </c>
      <c r="B786" s="88" t="s">
        <v>361</v>
      </c>
      <c r="C786" s="49" t="s">
        <v>10</v>
      </c>
      <c r="D786" s="1" t="s">
        <v>11</v>
      </c>
      <c r="E786" s="2">
        <f>E787+E791</f>
        <v>1904107.27</v>
      </c>
      <c r="F786" s="2">
        <f>F787+F791</f>
        <v>1874340.33</v>
      </c>
      <c r="G786" s="52" t="s">
        <v>678</v>
      </c>
      <c r="H786" s="67" t="s">
        <v>407</v>
      </c>
      <c r="I786" s="58" t="s">
        <v>20</v>
      </c>
      <c r="J786" s="61">
        <v>16</v>
      </c>
      <c r="K786" s="46">
        <v>17</v>
      </c>
      <c r="L786" s="2">
        <f>L787+L791</f>
        <v>1904107.27</v>
      </c>
      <c r="M786" s="7">
        <f t="shared" ref="M786:M792" si="117">F786/E786*100</f>
        <v>98.43669836941487</v>
      </c>
      <c r="N786" s="9">
        <f t="shared" ref="N786:N792" si="118">F786/L786*100</f>
        <v>98.43669836941487</v>
      </c>
      <c r="W786" s="7">
        <f t="shared" si="116"/>
        <v>1904107.27</v>
      </c>
    </row>
    <row r="787" spans="1:23" ht="34.5" customHeight="1" outlineLevel="1" x14ac:dyDescent="0.25">
      <c r="A787" s="50"/>
      <c r="B787" s="88"/>
      <c r="C787" s="50"/>
      <c r="D787" s="1" t="s">
        <v>332</v>
      </c>
      <c r="E787" s="3">
        <f>E788+E789+E790</f>
        <v>1904107.27</v>
      </c>
      <c r="F787" s="3">
        <f>F788+F789+F790</f>
        <v>1874340.33</v>
      </c>
      <c r="G787" s="53"/>
      <c r="H787" s="68"/>
      <c r="I787" s="59"/>
      <c r="J787" s="62"/>
      <c r="K787" s="47"/>
      <c r="L787" s="3">
        <f>L788+L789+L790</f>
        <v>1904107.27</v>
      </c>
      <c r="M787" s="7">
        <f t="shared" si="117"/>
        <v>98.43669836941487</v>
      </c>
      <c r="N787" s="9">
        <f t="shared" si="118"/>
        <v>98.43669836941487</v>
      </c>
      <c r="W787" s="7">
        <f t="shared" si="116"/>
        <v>1904107.27</v>
      </c>
    </row>
    <row r="788" spans="1:23" ht="34.5" customHeight="1" outlineLevel="1" x14ac:dyDescent="0.25">
      <c r="A788" s="50"/>
      <c r="B788" s="88"/>
      <c r="C788" s="50"/>
      <c r="D788" s="1" t="s">
        <v>13</v>
      </c>
      <c r="E788" s="3">
        <v>1904107.27</v>
      </c>
      <c r="F788" s="3">
        <v>1874340.33</v>
      </c>
      <c r="G788" s="53"/>
      <c r="H788" s="68"/>
      <c r="I788" s="59"/>
      <c r="J788" s="62"/>
      <c r="K788" s="47"/>
      <c r="L788" s="3">
        <v>1904107.27</v>
      </c>
      <c r="M788" s="7">
        <f t="shared" si="117"/>
        <v>98.43669836941487</v>
      </c>
      <c r="N788" s="9">
        <f t="shared" si="118"/>
        <v>98.43669836941487</v>
      </c>
      <c r="W788" s="7">
        <f t="shared" si="116"/>
        <v>1904107.27</v>
      </c>
    </row>
    <row r="789" spans="1:23" ht="34.5" customHeight="1" outlineLevel="1" x14ac:dyDescent="0.25">
      <c r="A789" s="50"/>
      <c r="B789" s="88"/>
      <c r="C789" s="50"/>
      <c r="D789" s="1" t="s">
        <v>14</v>
      </c>
      <c r="E789" s="3">
        <v>0</v>
      </c>
      <c r="F789" s="3">
        <v>0</v>
      </c>
      <c r="G789" s="53"/>
      <c r="H789" s="68"/>
      <c r="I789" s="59"/>
      <c r="J789" s="62"/>
      <c r="K789" s="47"/>
      <c r="L789" s="3">
        <v>0</v>
      </c>
      <c r="M789" s="7" t="e">
        <f t="shared" si="117"/>
        <v>#DIV/0!</v>
      </c>
      <c r="N789" s="9" t="e">
        <f t="shared" si="118"/>
        <v>#DIV/0!</v>
      </c>
      <c r="W789" s="7">
        <f t="shared" si="116"/>
        <v>0</v>
      </c>
    </row>
    <row r="790" spans="1:23" ht="34.5" customHeight="1" outlineLevel="1" x14ac:dyDescent="0.25">
      <c r="A790" s="50"/>
      <c r="B790" s="88"/>
      <c r="C790" s="50"/>
      <c r="D790" s="1" t="s">
        <v>15</v>
      </c>
      <c r="E790" s="3">
        <v>0</v>
      </c>
      <c r="F790" s="3">
        <v>0</v>
      </c>
      <c r="G790" s="53"/>
      <c r="H790" s="68"/>
      <c r="I790" s="59"/>
      <c r="J790" s="62"/>
      <c r="K790" s="47"/>
      <c r="L790" s="3">
        <v>0</v>
      </c>
      <c r="M790" s="7" t="e">
        <f t="shared" si="117"/>
        <v>#DIV/0!</v>
      </c>
      <c r="N790" s="9" t="e">
        <f t="shared" si="118"/>
        <v>#DIV/0!</v>
      </c>
      <c r="W790" s="7">
        <f t="shared" si="116"/>
        <v>0</v>
      </c>
    </row>
    <row r="791" spans="1:23" ht="34.5" customHeight="1" outlineLevel="1" x14ac:dyDescent="0.25">
      <c r="A791" s="51"/>
      <c r="B791" s="88"/>
      <c r="C791" s="51"/>
      <c r="D791" s="1" t="s">
        <v>16</v>
      </c>
      <c r="E791" s="3">
        <v>0</v>
      </c>
      <c r="F791" s="3">
        <v>0</v>
      </c>
      <c r="G791" s="54"/>
      <c r="H791" s="69"/>
      <c r="I791" s="60"/>
      <c r="J791" s="63"/>
      <c r="K791" s="48"/>
      <c r="L791" s="3">
        <v>0</v>
      </c>
      <c r="M791" s="7" t="e">
        <f t="shared" si="117"/>
        <v>#DIV/0!</v>
      </c>
      <c r="N791" s="9" t="e">
        <f t="shared" si="118"/>
        <v>#DIV/0!</v>
      </c>
      <c r="W791" s="7">
        <f t="shared" si="116"/>
        <v>0</v>
      </c>
    </row>
    <row r="792" spans="1:23" ht="15" customHeight="1" x14ac:dyDescent="0.25">
      <c r="A792" s="49" t="s">
        <v>265</v>
      </c>
      <c r="B792" s="64" t="s">
        <v>268</v>
      </c>
      <c r="C792" s="49" t="s">
        <v>10</v>
      </c>
      <c r="D792" s="1" t="s">
        <v>11</v>
      </c>
      <c r="E792" s="2">
        <f>E793+E797</f>
        <v>1336900</v>
      </c>
      <c r="F792" s="2">
        <f>F793+F797</f>
        <v>531520</v>
      </c>
      <c r="G792" s="52" t="s">
        <v>666</v>
      </c>
      <c r="H792" s="22"/>
      <c r="I792" s="4"/>
      <c r="J792" s="24"/>
      <c r="K792" s="25"/>
      <c r="L792" s="2">
        <f>L793+L797</f>
        <v>1336900</v>
      </c>
      <c r="M792" s="7">
        <f t="shared" si="117"/>
        <v>39.757648290822054</v>
      </c>
      <c r="N792" s="9">
        <f t="shared" si="118"/>
        <v>39.757648290822054</v>
      </c>
      <c r="W792" s="7">
        <f t="shared" si="116"/>
        <v>1336900</v>
      </c>
    </row>
    <row r="793" spans="1:23" ht="44.25" customHeight="1" x14ac:dyDescent="0.25">
      <c r="A793" s="50"/>
      <c r="B793" s="65"/>
      <c r="C793" s="50"/>
      <c r="D793" s="1" t="s">
        <v>332</v>
      </c>
      <c r="E793" s="3">
        <f>E794+E795+E796</f>
        <v>1336900</v>
      </c>
      <c r="F793" s="3">
        <f>F794+F795+F796</f>
        <v>531520</v>
      </c>
      <c r="G793" s="53"/>
      <c r="H793" s="22"/>
      <c r="I793" s="4"/>
      <c r="J793" s="24"/>
      <c r="K793" s="25"/>
      <c r="L793" s="3">
        <f>L794+L795+L796</f>
        <v>1336900</v>
      </c>
      <c r="M793" s="7">
        <f t="shared" si="109"/>
        <v>39.757648290822054</v>
      </c>
      <c r="N793" s="9">
        <f t="shared" si="110"/>
        <v>39.757648290822054</v>
      </c>
      <c r="W793" s="7">
        <f t="shared" si="116"/>
        <v>1336900</v>
      </c>
    </row>
    <row r="794" spans="1:23" ht="30" x14ac:dyDescent="0.25">
      <c r="A794" s="50"/>
      <c r="B794" s="65"/>
      <c r="C794" s="50"/>
      <c r="D794" s="1" t="s">
        <v>13</v>
      </c>
      <c r="E794" s="3">
        <f>E800+E830+E860</f>
        <v>1336900</v>
      </c>
      <c r="F794" s="3">
        <f t="shared" ref="F794:F797" si="119">F800+F830+F860</f>
        <v>531520</v>
      </c>
      <c r="G794" s="53"/>
      <c r="H794" s="22"/>
      <c r="I794" s="4"/>
      <c r="J794" s="24"/>
      <c r="K794" s="25"/>
      <c r="L794" s="3">
        <f>L800+L830+L860</f>
        <v>1336900</v>
      </c>
      <c r="M794" s="7">
        <f t="shared" si="109"/>
        <v>39.757648290822054</v>
      </c>
      <c r="N794" s="9">
        <f t="shared" si="110"/>
        <v>39.757648290822054</v>
      </c>
      <c r="W794" s="7">
        <f t="shared" si="116"/>
        <v>1336900</v>
      </c>
    </row>
    <row r="795" spans="1:23" ht="30" x14ac:dyDescent="0.25">
      <c r="A795" s="50"/>
      <c r="B795" s="65"/>
      <c r="C795" s="50"/>
      <c r="D795" s="1" t="s">
        <v>14</v>
      </c>
      <c r="E795" s="3">
        <f>E801+E831+E861</f>
        <v>0</v>
      </c>
      <c r="F795" s="3">
        <f t="shared" si="119"/>
        <v>0</v>
      </c>
      <c r="G795" s="53"/>
      <c r="H795" s="22"/>
      <c r="I795" s="4"/>
      <c r="J795" s="24"/>
      <c r="K795" s="25"/>
      <c r="L795" s="3">
        <f>L801+L831+L861</f>
        <v>0</v>
      </c>
      <c r="M795" s="7" t="e">
        <f t="shared" si="109"/>
        <v>#DIV/0!</v>
      </c>
      <c r="N795" s="9" t="e">
        <f t="shared" si="110"/>
        <v>#DIV/0!</v>
      </c>
      <c r="W795" s="7">
        <f t="shared" si="116"/>
        <v>0</v>
      </c>
    </row>
    <row r="796" spans="1:23" ht="60" x14ac:dyDescent="0.25">
      <c r="A796" s="50"/>
      <c r="B796" s="65"/>
      <c r="C796" s="50"/>
      <c r="D796" s="1" t="s">
        <v>15</v>
      </c>
      <c r="E796" s="3">
        <f>E802+E832+E862</f>
        <v>0</v>
      </c>
      <c r="F796" s="3">
        <f t="shared" si="119"/>
        <v>0</v>
      </c>
      <c r="G796" s="53"/>
      <c r="H796" s="22"/>
      <c r="I796" s="4"/>
      <c r="J796" s="24"/>
      <c r="K796" s="25"/>
      <c r="L796" s="3">
        <f>L802+L832+L862</f>
        <v>0</v>
      </c>
      <c r="M796" s="7" t="e">
        <f t="shared" si="109"/>
        <v>#DIV/0!</v>
      </c>
      <c r="N796" s="9" t="e">
        <f t="shared" si="110"/>
        <v>#DIV/0!</v>
      </c>
      <c r="W796" s="7">
        <f t="shared" si="116"/>
        <v>0</v>
      </c>
    </row>
    <row r="797" spans="1:23" ht="30" x14ac:dyDescent="0.25">
      <c r="A797" s="51"/>
      <c r="B797" s="66"/>
      <c r="C797" s="51"/>
      <c r="D797" s="1" t="s">
        <v>16</v>
      </c>
      <c r="E797" s="3">
        <f>E803+E833+E863</f>
        <v>0</v>
      </c>
      <c r="F797" s="3">
        <f t="shared" si="119"/>
        <v>0</v>
      </c>
      <c r="G797" s="54"/>
      <c r="H797" s="22"/>
      <c r="I797" s="4"/>
      <c r="J797" s="24"/>
      <c r="K797" s="25"/>
      <c r="L797" s="3">
        <f>L803+L833+L863</f>
        <v>0</v>
      </c>
      <c r="M797" s="7" t="e">
        <f t="shared" si="109"/>
        <v>#DIV/0!</v>
      </c>
      <c r="N797" s="9" t="e">
        <f t="shared" si="110"/>
        <v>#DIV/0!</v>
      </c>
      <c r="W797" s="7">
        <f t="shared" si="116"/>
        <v>0</v>
      </c>
    </row>
    <row r="798" spans="1:23" ht="15" customHeight="1" x14ac:dyDescent="0.25">
      <c r="A798" s="49" t="s">
        <v>266</v>
      </c>
      <c r="B798" s="64" t="s">
        <v>269</v>
      </c>
      <c r="C798" s="49" t="s">
        <v>10</v>
      </c>
      <c r="D798" s="1" t="s">
        <v>11</v>
      </c>
      <c r="E798" s="2">
        <f>E799+E803</f>
        <v>400000</v>
      </c>
      <c r="F798" s="2">
        <f>F799+F803</f>
        <v>75070</v>
      </c>
      <c r="G798" s="52" t="s">
        <v>613</v>
      </c>
      <c r="H798" s="22"/>
      <c r="I798" s="4"/>
      <c r="J798" s="24"/>
      <c r="K798" s="25"/>
      <c r="L798" s="2">
        <f>L799+L803</f>
        <v>400000</v>
      </c>
      <c r="M798" s="7">
        <f t="shared" si="109"/>
        <v>18.767500000000002</v>
      </c>
      <c r="N798" s="9">
        <f t="shared" si="110"/>
        <v>18.767500000000002</v>
      </c>
      <c r="W798" s="7">
        <f t="shared" si="116"/>
        <v>400000</v>
      </c>
    </row>
    <row r="799" spans="1:23" ht="45.75" customHeight="1" x14ac:dyDescent="0.25">
      <c r="A799" s="50"/>
      <c r="B799" s="65"/>
      <c r="C799" s="50"/>
      <c r="D799" s="1" t="s">
        <v>332</v>
      </c>
      <c r="E799" s="3">
        <f>E800+E801+E802</f>
        <v>400000</v>
      </c>
      <c r="F799" s="3">
        <f>F800+F801+F802</f>
        <v>75070</v>
      </c>
      <c r="G799" s="53"/>
      <c r="H799" s="22"/>
      <c r="I799" s="4"/>
      <c r="J799" s="24"/>
      <c r="K799" s="25"/>
      <c r="L799" s="3">
        <f>L800+L801+L802</f>
        <v>400000</v>
      </c>
      <c r="M799" s="7">
        <f t="shared" si="109"/>
        <v>18.767500000000002</v>
      </c>
      <c r="N799" s="9">
        <f t="shared" si="110"/>
        <v>18.767500000000002</v>
      </c>
      <c r="W799" s="7">
        <f t="shared" si="116"/>
        <v>400000</v>
      </c>
    </row>
    <row r="800" spans="1:23" ht="30" x14ac:dyDescent="0.25">
      <c r="A800" s="50"/>
      <c r="B800" s="65"/>
      <c r="C800" s="50"/>
      <c r="D800" s="1" t="s">
        <v>13</v>
      </c>
      <c r="E800" s="3">
        <f>E806+E812+E818+E824</f>
        <v>400000</v>
      </c>
      <c r="F800" s="3">
        <f t="shared" ref="F800:F803" si="120">F806+F812+F818+F824</f>
        <v>75070</v>
      </c>
      <c r="G800" s="53"/>
      <c r="H800" s="22"/>
      <c r="I800" s="4"/>
      <c r="J800" s="24"/>
      <c r="K800" s="25"/>
      <c r="L800" s="3">
        <f>L806+L812+L818+L824</f>
        <v>400000</v>
      </c>
      <c r="M800" s="7">
        <f t="shared" si="109"/>
        <v>18.767500000000002</v>
      </c>
      <c r="N800" s="9">
        <f t="shared" si="110"/>
        <v>18.767500000000002</v>
      </c>
      <c r="W800" s="7">
        <f t="shared" si="116"/>
        <v>400000</v>
      </c>
    </row>
    <row r="801" spans="1:23" ht="30" x14ac:dyDescent="0.25">
      <c r="A801" s="50"/>
      <c r="B801" s="65"/>
      <c r="C801" s="50"/>
      <c r="D801" s="1" t="s">
        <v>14</v>
      </c>
      <c r="E801" s="3">
        <f>E807+E813+E819+E825</f>
        <v>0</v>
      </c>
      <c r="F801" s="3">
        <f t="shared" si="120"/>
        <v>0</v>
      </c>
      <c r="G801" s="53"/>
      <c r="H801" s="22"/>
      <c r="I801" s="4"/>
      <c r="J801" s="24"/>
      <c r="K801" s="25"/>
      <c r="L801" s="3">
        <f>L807+L813+L819+L825</f>
        <v>0</v>
      </c>
      <c r="M801" s="7" t="e">
        <f t="shared" si="109"/>
        <v>#DIV/0!</v>
      </c>
      <c r="N801" s="9" t="e">
        <f t="shared" si="110"/>
        <v>#DIV/0!</v>
      </c>
      <c r="W801" s="7">
        <f t="shared" si="116"/>
        <v>0</v>
      </c>
    </row>
    <row r="802" spans="1:23" ht="60" x14ac:dyDescent="0.25">
      <c r="A802" s="50"/>
      <c r="B802" s="65"/>
      <c r="C802" s="50"/>
      <c r="D802" s="1" t="s">
        <v>15</v>
      </c>
      <c r="E802" s="3">
        <f>E808+E814+E820+E826</f>
        <v>0</v>
      </c>
      <c r="F802" s="3">
        <f t="shared" si="120"/>
        <v>0</v>
      </c>
      <c r="G802" s="53"/>
      <c r="H802" s="22"/>
      <c r="I802" s="4"/>
      <c r="J802" s="24"/>
      <c r="K802" s="25"/>
      <c r="L802" s="3">
        <f>L808+L814+L820+L826</f>
        <v>0</v>
      </c>
      <c r="M802" s="7" t="e">
        <f t="shared" si="109"/>
        <v>#DIV/0!</v>
      </c>
      <c r="N802" s="9" t="e">
        <f t="shared" si="110"/>
        <v>#DIV/0!</v>
      </c>
      <c r="W802" s="7">
        <f t="shared" si="116"/>
        <v>0</v>
      </c>
    </row>
    <row r="803" spans="1:23" ht="30" x14ac:dyDescent="0.25">
      <c r="A803" s="51"/>
      <c r="B803" s="66"/>
      <c r="C803" s="51"/>
      <c r="D803" s="1" t="s">
        <v>16</v>
      </c>
      <c r="E803" s="3">
        <f>E809+E815+E821+E827</f>
        <v>0</v>
      </c>
      <c r="F803" s="3">
        <f t="shared" si="120"/>
        <v>0</v>
      </c>
      <c r="G803" s="54"/>
      <c r="H803" s="22"/>
      <c r="I803" s="4"/>
      <c r="J803" s="24"/>
      <c r="K803" s="25"/>
      <c r="L803" s="3">
        <f>L809+L815+L821+L827</f>
        <v>0</v>
      </c>
      <c r="M803" s="7" t="e">
        <f t="shared" si="109"/>
        <v>#DIV/0!</v>
      </c>
      <c r="N803" s="9" t="e">
        <f t="shared" si="110"/>
        <v>#DIV/0!</v>
      </c>
      <c r="W803" s="7">
        <f t="shared" si="116"/>
        <v>0</v>
      </c>
    </row>
    <row r="804" spans="1:23" ht="15" customHeight="1" x14ac:dyDescent="0.25">
      <c r="A804" s="49" t="s">
        <v>267</v>
      </c>
      <c r="B804" s="64" t="s">
        <v>456</v>
      </c>
      <c r="C804" s="49" t="s">
        <v>10</v>
      </c>
      <c r="D804" s="1" t="s">
        <v>11</v>
      </c>
      <c r="E804" s="2">
        <f>E805+E809</f>
        <v>100000</v>
      </c>
      <c r="F804" s="2">
        <f>F805+F809</f>
        <v>50000</v>
      </c>
      <c r="G804" s="52" t="s">
        <v>568</v>
      </c>
      <c r="H804" s="83" t="s">
        <v>270</v>
      </c>
      <c r="I804" s="84" t="s">
        <v>20</v>
      </c>
      <c r="J804" s="82" t="s">
        <v>486</v>
      </c>
      <c r="K804" s="85">
        <v>87</v>
      </c>
      <c r="L804" s="2">
        <f>L805+L809</f>
        <v>100000</v>
      </c>
      <c r="M804" s="7">
        <f t="shared" si="109"/>
        <v>50</v>
      </c>
      <c r="N804" s="9">
        <f t="shared" si="110"/>
        <v>50</v>
      </c>
      <c r="W804" s="7">
        <f t="shared" si="116"/>
        <v>100000</v>
      </c>
    </row>
    <row r="805" spans="1:23" ht="45" customHeight="1" x14ac:dyDescent="0.25">
      <c r="A805" s="50"/>
      <c r="B805" s="65"/>
      <c r="C805" s="50"/>
      <c r="D805" s="1" t="s">
        <v>332</v>
      </c>
      <c r="E805" s="3">
        <f>E806+E807+E808</f>
        <v>100000</v>
      </c>
      <c r="F805" s="3">
        <f>F806+F807+F808</f>
        <v>50000</v>
      </c>
      <c r="G805" s="53"/>
      <c r="H805" s="83"/>
      <c r="I805" s="84"/>
      <c r="J805" s="82"/>
      <c r="K805" s="85"/>
      <c r="L805" s="3">
        <f>L806+L807+L808</f>
        <v>100000</v>
      </c>
      <c r="M805" s="7">
        <f t="shared" si="109"/>
        <v>50</v>
      </c>
      <c r="N805" s="9">
        <f t="shared" si="110"/>
        <v>50</v>
      </c>
      <c r="W805" s="7">
        <f t="shared" si="116"/>
        <v>100000</v>
      </c>
    </row>
    <row r="806" spans="1:23" ht="18.75" customHeight="1" x14ac:dyDescent="0.25">
      <c r="A806" s="50"/>
      <c r="B806" s="65"/>
      <c r="C806" s="50"/>
      <c r="D806" s="1" t="s">
        <v>13</v>
      </c>
      <c r="E806" s="3">
        <v>100000</v>
      </c>
      <c r="F806" s="3">
        <v>50000</v>
      </c>
      <c r="G806" s="53"/>
      <c r="H806" s="22"/>
      <c r="I806" s="4"/>
      <c r="J806" s="24"/>
      <c r="K806" s="25"/>
      <c r="L806" s="3">
        <v>100000</v>
      </c>
      <c r="M806" s="7">
        <f t="shared" si="109"/>
        <v>50</v>
      </c>
      <c r="N806" s="9">
        <f t="shared" si="110"/>
        <v>50</v>
      </c>
      <c r="W806" s="7">
        <f t="shared" si="116"/>
        <v>100000</v>
      </c>
    </row>
    <row r="807" spans="1:23" ht="30" x14ac:dyDescent="0.25">
      <c r="A807" s="50"/>
      <c r="B807" s="65"/>
      <c r="C807" s="50"/>
      <c r="D807" s="1" t="s">
        <v>14</v>
      </c>
      <c r="E807" s="3">
        <v>0</v>
      </c>
      <c r="F807" s="3">
        <v>0</v>
      </c>
      <c r="G807" s="53"/>
      <c r="H807" s="22"/>
      <c r="I807" s="4"/>
      <c r="J807" s="24"/>
      <c r="K807" s="25"/>
      <c r="L807" s="3">
        <v>0</v>
      </c>
      <c r="M807" s="7" t="e">
        <f t="shared" si="109"/>
        <v>#DIV/0!</v>
      </c>
      <c r="N807" s="9" t="e">
        <f t="shared" si="110"/>
        <v>#DIV/0!</v>
      </c>
      <c r="W807" s="7">
        <f t="shared" si="116"/>
        <v>0</v>
      </c>
    </row>
    <row r="808" spans="1:23" ht="60" x14ac:dyDescent="0.25">
      <c r="A808" s="50"/>
      <c r="B808" s="65"/>
      <c r="C808" s="50"/>
      <c r="D808" s="1" t="s">
        <v>15</v>
      </c>
      <c r="E808" s="3">
        <v>0</v>
      </c>
      <c r="F808" s="3">
        <v>0</v>
      </c>
      <c r="G808" s="53"/>
      <c r="H808" s="22"/>
      <c r="I808" s="4"/>
      <c r="J808" s="24"/>
      <c r="K808" s="25"/>
      <c r="L808" s="3">
        <v>0</v>
      </c>
      <c r="M808" s="7" t="e">
        <f t="shared" si="109"/>
        <v>#DIV/0!</v>
      </c>
      <c r="N808" s="9" t="e">
        <f t="shared" si="110"/>
        <v>#DIV/0!</v>
      </c>
      <c r="W808" s="7">
        <f t="shared" si="116"/>
        <v>0</v>
      </c>
    </row>
    <row r="809" spans="1:23" ht="30" x14ac:dyDescent="0.25">
      <c r="A809" s="51"/>
      <c r="B809" s="66"/>
      <c r="C809" s="51"/>
      <c r="D809" s="1" t="s">
        <v>16</v>
      </c>
      <c r="E809" s="3">
        <v>0</v>
      </c>
      <c r="F809" s="3">
        <v>0</v>
      </c>
      <c r="G809" s="54"/>
      <c r="H809" s="22"/>
      <c r="I809" s="4"/>
      <c r="J809" s="24"/>
      <c r="K809" s="25"/>
      <c r="L809" s="3">
        <v>0</v>
      </c>
      <c r="M809" s="7" t="e">
        <f t="shared" si="109"/>
        <v>#DIV/0!</v>
      </c>
      <c r="N809" s="9" t="e">
        <f t="shared" si="110"/>
        <v>#DIV/0!</v>
      </c>
      <c r="W809" s="7">
        <f t="shared" si="116"/>
        <v>0</v>
      </c>
    </row>
    <row r="810" spans="1:23" ht="15" customHeight="1" x14ac:dyDescent="0.25">
      <c r="A810" s="49" t="s">
        <v>271</v>
      </c>
      <c r="B810" s="64" t="s">
        <v>272</v>
      </c>
      <c r="C810" s="49" t="s">
        <v>10</v>
      </c>
      <c r="D810" s="1" t="s">
        <v>11</v>
      </c>
      <c r="E810" s="2">
        <f>E811+E815</f>
        <v>200000</v>
      </c>
      <c r="F810" s="2">
        <f>F811+F815</f>
        <v>0</v>
      </c>
      <c r="G810" s="52" t="s">
        <v>509</v>
      </c>
      <c r="H810" s="83" t="s">
        <v>273</v>
      </c>
      <c r="I810" s="84" t="s">
        <v>20</v>
      </c>
      <c r="J810" s="82">
        <v>100</v>
      </c>
      <c r="K810" s="85">
        <v>0</v>
      </c>
      <c r="L810" s="2">
        <f>L811+L815</f>
        <v>200000</v>
      </c>
      <c r="M810" s="7">
        <f t="shared" si="109"/>
        <v>0</v>
      </c>
      <c r="N810" s="9">
        <f t="shared" si="110"/>
        <v>0</v>
      </c>
      <c r="W810" s="7">
        <f t="shared" si="116"/>
        <v>200000</v>
      </c>
    </row>
    <row r="811" spans="1:23" ht="48" customHeight="1" x14ac:dyDescent="0.25">
      <c r="A811" s="50"/>
      <c r="B811" s="65"/>
      <c r="C811" s="50"/>
      <c r="D811" s="1" t="s">
        <v>332</v>
      </c>
      <c r="E811" s="3">
        <f>E812+E813+E814</f>
        <v>200000</v>
      </c>
      <c r="F811" s="3">
        <f>F812+F813+F814</f>
        <v>0</v>
      </c>
      <c r="G811" s="53"/>
      <c r="H811" s="83"/>
      <c r="I811" s="84"/>
      <c r="J811" s="82"/>
      <c r="K811" s="85"/>
      <c r="L811" s="3">
        <f>L812+L813+L814</f>
        <v>200000</v>
      </c>
      <c r="M811" s="7">
        <f t="shared" si="109"/>
        <v>0</v>
      </c>
      <c r="N811" s="9">
        <f t="shared" si="110"/>
        <v>0</v>
      </c>
      <c r="W811" s="7">
        <f t="shared" si="116"/>
        <v>200000</v>
      </c>
    </row>
    <row r="812" spans="1:23" ht="15.75" customHeight="1" x14ac:dyDescent="0.25">
      <c r="A812" s="50"/>
      <c r="B812" s="65"/>
      <c r="C812" s="50"/>
      <c r="D812" s="1" t="s">
        <v>13</v>
      </c>
      <c r="E812" s="3">
        <v>200000</v>
      </c>
      <c r="F812" s="3">
        <v>0</v>
      </c>
      <c r="G812" s="53"/>
      <c r="H812" s="22"/>
      <c r="I812" s="4"/>
      <c r="J812" s="24"/>
      <c r="K812" s="25"/>
      <c r="L812" s="3">
        <v>200000</v>
      </c>
      <c r="M812" s="7">
        <f t="shared" si="109"/>
        <v>0</v>
      </c>
      <c r="N812" s="9">
        <f t="shared" si="110"/>
        <v>0</v>
      </c>
      <c r="W812" s="7">
        <f t="shared" si="116"/>
        <v>200000</v>
      </c>
    </row>
    <row r="813" spans="1:23" ht="30" x14ac:dyDescent="0.25">
      <c r="A813" s="50"/>
      <c r="B813" s="65"/>
      <c r="C813" s="50"/>
      <c r="D813" s="1" t="s">
        <v>14</v>
      </c>
      <c r="E813" s="3">
        <v>0</v>
      </c>
      <c r="F813" s="3">
        <v>0</v>
      </c>
      <c r="G813" s="53"/>
      <c r="H813" s="22"/>
      <c r="I813" s="4"/>
      <c r="J813" s="24"/>
      <c r="K813" s="25"/>
      <c r="L813" s="3">
        <v>0</v>
      </c>
      <c r="M813" s="7" t="e">
        <f t="shared" si="109"/>
        <v>#DIV/0!</v>
      </c>
      <c r="N813" s="9" t="e">
        <f t="shared" si="110"/>
        <v>#DIV/0!</v>
      </c>
      <c r="W813" s="7">
        <f t="shared" si="116"/>
        <v>0</v>
      </c>
    </row>
    <row r="814" spans="1:23" ht="63.75" customHeight="1" x14ac:dyDescent="0.25">
      <c r="A814" s="50"/>
      <c r="B814" s="65"/>
      <c r="C814" s="50"/>
      <c r="D814" s="1" t="s">
        <v>15</v>
      </c>
      <c r="E814" s="3">
        <v>0</v>
      </c>
      <c r="F814" s="3">
        <v>0</v>
      </c>
      <c r="G814" s="53"/>
      <c r="H814" s="22"/>
      <c r="I814" s="4"/>
      <c r="J814" s="24"/>
      <c r="K814" s="25"/>
      <c r="L814" s="3">
        <v>0</v>
      </c>
      <c r="M814" s="7" t="e">
        <f t="shared" si="109"/>
        <v>#DIV/0!</v>
      </c>
      <c r="N814" s="9" t="e">
        <f t="shared" si="110"/>
        <v>#DIV/0!</v>
      </c>
      <c r="W814" s="7">
        <f t="shared" si="116"/>
        <v>0</v>
      </c>
    </row>
    <row r="815" spans="1:23" ht="33.75" customHeight="1" x14ac:dyDescent="0.25">
      <c r="A815" s="51"/>
      <c r="B815" s="66"/>
      <c r="C815" s="51"/>
      <c r="D815" s="1" t="s">
        <v>16</v>
      </c>
      <c r="E815" s="3">
        <v>0</v>
      </c>
      <c r="F815" s="3">
        <v>0</v>
      </c>
      <c r="G815" s="54"/>
      <c r="H815" s="22"/>
      <c r="I815" s="4"/>
      <c r="J815" s="24"/>
      <c r="K815" s="25"/>
      <c r="L815" s="3">
        <v>0</v>
      </c>
      <c r="M815" s="7" t="e">
        <f t="shared" si="109"/>
        <v>#DIV/0!</v>
      </c>
      <c r="N815" s="9" t="e">
        <f t="shared" si="110"/>
        <v>#DIV/0!</v>
      </c>
      <c r="W815" s="7">
        <f t="shared" si="116"/>
        <v>0</v>
      </c>
    </row>
    <row r="816" spans="1:23" ht="15" customHeight="1" x14ac:dyDescent="0.25">
      <c r="A816" s="49" t="s">
        <v>274</v>
      </c>
      <c r="B816" s="64" t="s">
        <v>275</v>
      </c>
      <c r="C816" s="49" t="s">
        <v>10</v>
      </c>
      <c r="D816" s="1" t="s">
        <v>11</v>
      </c>
      <c r="E816" s="2">
        <f>E817+E821</f>
        <v>49000</v>
      </c>
      <c r="F816" s="2">
        <f>F817+F821</f>
        <v>19490</v>
      </c>
      <c r="G816" s="52" t="s">
        <v>669</v>
      </c>
      <c r="H816" s="83" t="s">
        <v>276</v>
      </c>
      <c r="I816" s="84" t="s">
        <v>21</v>
      </c>
      <c r="J816" s="82">
        <v>33</v>
      </c>
      <c r="K816" s="85">
        <v>48</v>
      </c>
      <c r="L816" s="2">
        <f>L817+L821</f>
        <v>49000</v>
      </c>
      <c r="M816" s="7">
        <f t="shared" si="109"/>
        <v>39.775510204081634</v>
      </c>
      <c r="N816" s="9">
        <f t="shared" si="110"/>
        <v>39.775510204081634</v>
      </c>
      <c r="W816" s="7">
        <f t="shared" si="116"/>
        <v>49000</v>
      </c>
    </row>
    <row r="817" spans="1:23" ht="45.75" customHeight="1" x14ac:dyDescent="0.25">
      <c r="A817" s="50"/>
      <c r="B817" s="65"/>
      <c r="C817" s="50"/>
      <c r="D817" s="1" t="s">
        <v>332</v>
      </c>
      <c r="E817" s="3">
        <f>E818+E819+E820</f>
        <v>49000</v>
      </c>
      <c r="F817" s="3">
        <f>F818+F819+F820</f>
        <v>19490</v>
      </c>
      <c r="G817" s="53"/>
      <c r="H817" s="83"/>
      <c r="I817" s="84"/>
      <c r="J817" s="82"/>
      <c r="K817" s="85"/>
      <c r="L817" s="3">
        <f>L818+L819+L820</f>
        <v>49000</v>
      </c>
      <c r="M817" s="7">
        <f t="shared" si="109"/>
        <v>39.775510204081634</v>
      </c>
      <c r="N817" s="9">
        <f t="shared" si="110"/>
        <v>39.775510204081634</v>
      </c>
      <c r="W817" s="7">
        <f t="shared" si="116"/>
        <v>49000</v>
      </c>
    </row>
    <row r="818" spans="1:23" ht="15.75" customHeight="1" x14ac:dyDescent="0.25">
      <c r="A818" s="50"/>
      <c r="B818" s="65"/>
      <c r="C818" s="50"/>
      <c r="D818" s="1" t="s">
        <v>13</v>
      </c>
      <c r="E818" s="3">
        <v>49000</v>
      </c>
      <c r="F818" s="3">
        <v>19490</v>
      </c>
      <c r="G818" s="53"/>
      <c r="H818" s="22"/>
      <c r="I818" s="4"/>
      <c r="J818" s="24"/>
      <c r="K818" s="25"/>
      <c r="L818" s="3">
        <v>49000</v>
      </c>
      <c r="M818" s="7">
        <f t="shared" si="109"/>
        <v>39.775510204081634</v>
      </c>
      <c r="N818" s="9">
        <f t="shared" si="110"/>
        <v>39.775510204081634</v>
      </c>
      <c r="W818" s="7">
        <f t="shared" si="116"/>
        <v>49000</v>
      </c>
    </row>
    <row r="819" spans="1:23" ht="30" x14ac:dyDescent="0.25">
      <c r="A819" s="50"/>
      <c r="B819" s="65"/>
      <c r="C819" s="50"/>
      <c r="D819" s="1" t="s">
        <v>14</v>
      </c>
      <c r="E819" s="3">
        <v>0</v>
      </c>
      <c r="F819" s="3">
        <v>0</v>
      </c>
      <c r="G819" s="53"/>
      <c r="H819" s="22"/>
      <c r="I819" s="4"/>
      <c r="J819" s="24"/>
      <c r="K819" s="25"/>
      <c r="L819" s="3">
        <v>0</v>
      </c>
      <c r="M819" s="7" t="e">
        <f t="shared" si="109"/>
        <v>#DIV/0!</v>
      </c>
      <c r="N819" s="9" t="e">
        <f t="shared" si="110"/>
        <v>#DIV/0!</v>
      </c>
      <c r="W819" s="7">
        <f t="shared" si="116"/>
        <v>0</v>
      </c>
    </row>
    <row r="820" spans="1:23" ht="60.75" customHeight="1" x14ac:dyDescent="0.25">
      <c r="A820" s="50"/>
      <c r="B820" s="65"/>
      <c r="C820" s="50"/>
      <c r="D820" s="1" t="s">
        <v>15</v>
      </c>
      <c r="E820" s="3">
        <v>0</v>
      </c>
      <c r="F820" s="3">
        <v>0</v>
      </c>
      <c r="G820" s="53"/>
      <c r="H820" s="22"/>
      <c r="I820" s="4"/>
      <c r="J820" s="24"/>
      <c r="K820" s="25"/>
      <c r="L820" s="3">
        <v>0</v>
      </c>
      <c r="M820" s="7" t="e">
        <f t="shared" ref="M820:M895" si="121">F820/E820*100</f>
        <v>#DIV/0!</v>
      </c>
      <c r="N820" s="9" t="e">
        <f t="shared" ref="N820:N895" si="122">F820/L820*100</f>
        <v>#DIV/0!</v>
      </c>
      <c r="W820" s="7">
        <f t="shared" si="116"/>
        <v>0</v>
      </c>
    </row>
    <row r="821" spans="1:23" ht="30.75" customHeight="1" x14ac:dyDescent="0.25">
      <c r="A821" s="51"/>
      <c r="B821" s="66"/>
      <c r="C821" s="51"/>
      <c r="D821" s="1" t="s">
        <v>16</v>
      </c>
      <c r="E821" s="3">
        <v>0</v>
      </c>
      <c r="F821" s="3">
        <v>0</v>
      </c>
      <c r="G821" s="54"/>
      <c r="H821" s="22"/>
      <c r="I821" s="4"/>
      <c r="J821" s="24"/>
      <c r="K821" s="25"/>
      <c r="L821" s="3">
        <v>0</v>
      </c>
      <c r="M821" s="7" t="e">
        <f t="shared" si="121"/>
        <v>#DIV/0!</v>
      </c>
      <c r="N821" s="9" t="e">
        <f t="shared" si="122"/>
        <v>#DIV/0!</v>
      </c>
      <c r="W821" s="7">
        <f t="shared" si="116"/>
        <v>0</v>
      </c>
    </row>
    <row r="822" spans="1:23" ht="15" customHeight="1" x14ac:dyDescent="0.25">
      <c r="A822" s="49" t="s">
        <v>278</v>
      </c>
      <c r="B822" s="64" t="s">
        <v>277</v>
      </c>
      <c r="C822" s="49" t="s">
        <v>10</v>
      </c>
      <c r="D822" s="1" t="s">
        <v>11</v>
      </c>
      <c r="E822" s="2">
        <f>E823+E827</f>
        <v>51000</v>
      </c>
      <c r="F822" s="2">
        <f>F823+F827</f>
        <v>5580</v>
      </c>
      <c r="G822" s="52" t="s">
        <v>670</v>
      </c>
      <c r="H822" s="83" t="s">
        <v>279</v>
      </c>
      <c r="I822" s="84" t="s">
        <v>21</v>
      </c>
      <c r="J822" s="82">
        <v>220</v>
      </c>
      <c r="K822" s="85">
        <v>70</v>
      </c>
      <c r="L822" s="2">
        <f>L823+L827</f>
        <v>51000</v>
      </c>
      <c r="M822" s="7">
        <f t="shared" si="121"/>
        <v>10.941176470588236</v>
      </c>
      <c r="N822" s="9">
        <f t="shared" si="122"/>
        <v>10.941176470588236</v>
      </c>
      <c r="W822" s="7">
        <f t="shared" si="116"/>
        <v>51000</v>
      </c>
    </row>
    <row r="823" spans="1:23" ht="45" customHeight="1" x14ac:dyDescent="0.25">
      <c r="A823" s="50"/>
      <c r="B823" s="65"/>
      <c r="C823" s="50"/>
      <c r="D823" s="1" t="s">
        <v>332</v>
      </c>
      <c r="E823" s="3">
        <f>E824+E825+E826</f>
        <v>51000</v>
      </c>
      <c r="F823" s="3">
        <f>F824+F825+F826</f>
        <v>5580</v>
      </c>
      <c r="G823" s="53"/>
      <c r="H823" s="83"/>
      <c r="I823" s="84"/>
      <c r="J823" s="82"/>
      <c r="K823" s="85"/>
      <c r="L823" s="3">
        <f>L824+L825+L826</f>
        <v>51000</v>
      </c>
      <c r="M823" s="7">
        <f t="shared" si="121"/>
        <v>10.941176470588236</v>
      </c>
      <c r="N823" s="9">
        <f t="shared" si="122"/>
        <v>10.941176470588236</v>
      </c>
      <c r="W823" s="7">
        <f t="shared" si="116"/>
        <v>51000</v>
      </c>
    </row>
    <row r="824" spans="1:23" ht="15" customHeight="1" x14ac:dyDescent="0.25">
      <c r="A824" s="50"/>
      <c r="B824" s="65"/>
      <c r="C824" s="50"/>
      <c r="D824" s="1" t="s">
        <v>13</v>
      </c>
      <c r="E824" s="3">
        <v>51000</v>
      </c>
      <c r="F824" s="3">
        <v>5580</v>
      </c>
      <c r="G824" s="53"/>
      <c r="H824" s="22"/>
      <c r="I824" s="4"/>
      <c r="J824" s="24"/>
      <c r="K824" s="25"/>
      <c r="L824" s="3">
        <v>51000</v>
      </c>
      <c r="M824" s="7">
        <f t="shared" si="121"/>
        <v>10.941176470588236</v>
      </c>
      <c r="N824" s="9">
        <f t="shared" si="122"/>
        <v>10.941176470588236</v>
      </c>
      <c r="W824" s="7">
        <f t="shared" si="116"/>
        <v>51000</v>
      </c>
    </row>
    <row r="825" spans="1:23" ht="30" x14ac:dyDescent="0.25">
      <c r="A825" s="50"/>
      <c r="B825" s="65"/>
      <c r="C825" s="50"/>
      <c r="D825" s="1" t="s">
        <v>14</v>
      </c>
      <c r="E825" s="3">
        <v>0</v>
      </c>
      <c r="F825" s="3">
        <v>0</v>
      </c>
      <c r="G825" s="53"/>
      <c r="H825" s="22"/>
      <c r="I825" s="4"/>
      <c r="J825" s="24"/>
      <c r="K825" s="25"/>
      <c r="L825" s="3">
        <v>0</v>
      </c>
      <c r="M825" s="7" t="e">
        <f t="shared" si="121"/>
        <v>#DIV/0!</v>
      </c>
      <c r="N825" s="9" t="e">
        <f t="shared" si="122"/>
        <v>#DIV/0!</v>
      </c>
      <c r="W825" s="7">
        <f t="shared" si="116"/>
        <v>0</v>
      </c>
    </row>
    <row r="826" spans="1:23" ht="64.5" customHeight="1" x14ac:dyDescent="0.25">
      <c r="A826" s="50"/>
      <c r="B826" s="65"/>
      <c r="C826" s="50"/>
      <c r="D826" s="1" t="s">
        <v>15</v>
      </c>
      <c r="E826" s="3">
        <v>0</v>
      </c>
      <c r="F826" s="3">
        <v>0</v>
      </c>
      <c r="G826" s="53"/>
      <c r="H826" s="22"/>
      <c r="I826" s="4"/>
      <c r="J826" s="24"/>
      <c r="K826" s="25"/>
      <c r="L826" s="3">
        <v>0</v>
      </c>
      <c r="M826" s="7" t="e">
        <f t="shared" si="121"/>
        <v>#DIV/0!</v>
      </c>
      <c r="N826" s="9" t="e">
        <f t="shared" si="122"/>
        <v>#DIV/0!</v>
      </c>
      <c r="W826" s="7">
        <f t="shared" si="116"/>
        <v>0</v>
      </c>
    </row>
    <row r="827" spans="1:23" ht="34.5" customHeight="1" x14ac:dyDescent="0.25">
      <c r="A827" s="51"/>
      <c r="B827" s="66"/>
      <c r="C827" s="51"/>
      <c r="D827" s="1" t="s">
        <v>16</v>
      </c>
      <c r="E827" s="3">
        <v>0</v>
      </c>
      <c r="F827" s="3">
        <v>0</v>
      </c>
      <c r="G827" s="54"/>
      <c r="H827" s="22"/>
      <c r="I827" s="4"/>
      <c r="J827" s="24"/>
      <c r="K827" s="25"/>
      <c r="L827" s="3">
        <v>0</v>
      </c>
      <c r="M827" s="7" t="e">
        <f t="shared" si="121"/>
        <v>#DIV/0!</v>
      </c>
      <c r="N827" s="9" t="e">
        <f t="shared" si="122"/>
        <v>#DIV/0!</v>
      </c>
      <c r="W827" s="7">
        <f t="shared" si="116"/>
        <v>0</v>
      </c>
    </row>
    <row r="828" spans="1:23" x14ac:dyDescent="0.25">
      <c r="A828" s="49" t="s">
        <v>280</v>
      </c>
      <c r="B828" s="64" t="s">
        <v>282</v>
      </c>
      <c r="C828" s="49" t="s">
        <v>211</v>
      </c>
      <c r="D828" s="1" t="s">
        <v>11</v>
      </c>
      <c r="E828" s="2">
        <f>E829+E833</f>
        <v>878000</v>
      </c>
      <c r="F828" s="2">
        <f>F829+F833</f>
        <v>456450</v>
      </c>
      <c r="G828" s="52" t="s">
        <v>612</v>
      </c>
      <c r="H828" s="22"/>
      <c r="I828" s="4"/>
      <c r="J828" s="24"/>
      <c r="K828" s="25"/>
      <c r="L828" s="2">
        <f>L829+L833</f>
        <v>878000</v>
      </c>
      <c r="M828" s="7">
        <f t="shared" si="121"/>
        <v>51.987471526195904</v>
      </c>
      <c r="N828" s="9">
        <f t="shared" si="122"/>
        <v>51.987471526195904</v>
      </c>
      <c r="W828" s="7">
        <f t="shared" si="116"/>
        <v>878000</v>
      </c>
    </row>
    <row r="829" spans="1:23" ht="44.25" customHeight="1" x14ac:dyDescent="0.25">
      <c r="A829" s="50"/>
      <c r="B829" s="65"/>
      <c r="C829" s="50"/>
      <c r="D829" s="1" t="s">
        <v>332</v>
      </c>
      <c r="E829" s="3">
        <f>E830+E831+E832</f>
        <v>878000</v>
      </c>
      <c r="F829" s="3">
        <f>F830+F831+F832</f>
        <v>456450</v>
      </c>
      <c r="G829" s="53"/>
      <c r="H829" s="22"/>
      <c r="I829" s="4"/>
      <c r="J829" s="24"/>
      <c r="K829" s="25"/>
      <c r="L829" s="3">
        <f>L830+L831+L832</f>
        <v>878000</v>
      </c>
      <c r="M829" s="7">
        <f t="shared" si="121"/>
        <v>51.987471526195904</v>
      </c>
      <c r="N829" s="9">
        <f t="shared" si="122"/>
        <v>51.987471526195904</v>
      </c>
      <c r="W829" s="7">
        <f t="shared" si="116"/>
        <v>878000</v>
      </c>
    </row>
    <row r="830" spans="1:23" ht="15.75" customHeight="1" x14ac:dyDescent="0.25">
      <c r="A830" s="50"/>
      <c r="B830" s="65"/>
      <c r="C830" s="50"/>
      <c r="D830" s="1" t="s">
        <v>13</v>
      </c>
      <c r="E830" s="3">
        <f>E836+E842+E848</f>
        <v>878000</v>
      </c>
      <c r="F830" s="3">
        <f>F836+F842+F848+F854</f>
        <v>456450</v>
      </c>
      <c r="G830" s="53"/>
      <c r="H830" s="22"/>
      <c r="I830" s="4"/>
      <c r="J830" s="24"/>
      <c r="K830" s="25"/>
      <c r="L830" s="3">
        <f>L836+L842+L848</f>
        <v>878000</v>
      </c>
      <c r="M830" s="7">
        <f t="shared" si="121"/>
        <v>51.987471526195904</v>
      </c>
      <c r="N830" s="9">
        <f t="shared" si="122"/>
        <v>51.987471526195904</v>
      </c>
      <c r="W830" s="7">
        <f t="shared" si="116"/>
        <v>878000</v>
      </c>
    </row>
    <row r="831" spans="1:23" ht="30" x14ac:dyDescent="0.25">
      <c r="A831" s="50"/>
      <c r="B831" s="65"/>
      <c r="C831" s="50"/>
      <c r="D831" s="1" t="s">
        <v>14</v>
      </c>
      <c r="E831" s="3">
        <f>E837+E843+E849</f>
        <v>0</v>
      </c>
      <c r="F831" s="3">
        <f t="shared" ref="F831:F833" si="123">F837+F843+F849+F855</f>
        <v>0</v>
      </c>
      <c r="G831" s="53"/>
      <c r="H831" s="22"/>
      <c r="I831" s="4"/>
      <c r="J831" s="24"/>
      <c r="K831" s="25"/>
      <c r="L831" s="3">
        <f>L837+L843+L849</f>
        <v>0</v>
      </c>
      <c r="M831" s="7" t="e">
        <f t="shared" si="121"/>
        <v>#DIV/0!</v>
      </c>
      <c r="N831" s="9" t="e">
        <f t="shared" si="122"/>
        <v>#DIV/0!</v>
      </c>
      <c r="W831" s="7">
        <f t="shared" si="116"/>
        <v>0</v>
      </c>
    </row>
    <row r="832" spans="1:23" ht="60" x14ac:dyDescent="0.25">
      <c r="A832" s="50"/>
      <c r="B832" s="65"/>
      <c r="C832" s="50"/>
      <c r="D832" s="1" t="s">
        <v>15</v>
      </c>
      <c r="E832" s="3">
        <f>E838+E844+E850</f>
        <v>0</v>
      </c>
      <c r="F832" s="3">
        <f t="shared" si="123"/>
        <v>0</v>
      </c>
      <c r="G832" s="53"/>
      <c r="H832" s="22"/>
      <c r="I832" s="4"/>
      <c r="J832" s="24"/>
      <c r="K832" s="25"/>
      <c r="L832" s="3">
        <f>L838+L844+L850</f>
        <v>0</v>
      </c>
      <c r="M832" s="7" t="e">
        <f t="shared" si="121"/>
        <v>#DIV/0!</v>
      </c>
      <c r="N832" s="9" t="e">
        <f t="shared" si="122"/>
        <v>#DIV/0!</v>
      </c>
      <c r="W832" s="7">
        <f t="shared" si="116"/>
        <v>0</v>
      </c>
    </row>
    <row r="833" spans="1:23" ht="38.25" customHeight="1" x14ac:dyDescent="0.25">
      <c r="A833" s="51"/>
      <c r="B833" s="66"/>
      <c r="C833" s="51"/>
      <c r="D833" s="1" t="s">
        <v>16</v>
      </c>
      <c r="E833" s="3">
        <f>E839+E845+E851</f>
        <v>0</v>
      </c>
      <c r="F833" s="3">
        <f t="shared" si="123"/>
        <v>0</v>
      </c>
      <c r="G833" s="54"/>
      <c r="H833" s="22"/>
      <c r="I833" s="4"/>
      <c r="J833" s="24"/>
      <c r="K833" s="25"/>
      <c r="L833" s="3">
        <f>L839+L845+L851</f>
        <v>0</v>
      </c>
      <c r="M833" s="7" t="e">
        <f t="shared" si="121"/>
        <v>#DIV/0!</v>
      </c>
      <c r="N833" s="9" t="e">
        <f t="shared" si="122"/>
        <v>#DIV/0!</v>
      </c>
      <c r="W833" s="7">
        <f t="shared" si="116"/>
        <v>0</v>
      </c>
    </row>
    <row r="834" spans="1:23" ht="15.75" hidden="1" customHeight="1" outlineLevel="1" x14ac:dyDescent="0.25">
      <c r="A834" s="49" t="s">
        <v>281</v>
      </c>
      <c r="B834" s="64" t="s">
        <v>283</v>
      </c>
      <c r="C834" s="49" t="s">
        <v>10</v>
      </c>
      <c r="D834" s="1" t="s">
        <v>11</v>
      </c>
      <c r="E834" s="2">
        <f>E835+E839</f>
        <v>0</v>
      </c>
      <c r="F834" s="2">
        <f>F835+F839</f>
        <v>0</v>
      </c>
      <c r="G834" s="52" t="s">
        <v>349</v>
      </c>
      <c r="H834" s="83" t="s">
        <v>284</v>
      </c>
      <c r="I834" s="84" t="s">
        <v>20</v>
      </c>
      <c r="J834" s="82">
        <v>40</v>
      </c>
      <c r="K834" s="85"/>
      <c r="L834" s="2">
        <f>L835+L839</f>
        <v>0</v>
      </c>
      <c r="M834" s="7" t="e">
        <f t="shared" si="121"/>
        <v>#DIV/0!</v>
      </c>
      <c r="N834" s="9" t="e">
        <f t="shared" si="122"/>
        <v>#DIV/0!</v>
      </c>
      <c r="W834" s="7">
        <f t="shared" si="116"/>
        <v>0</v>
      </c>
    </row>
    <row r="835" spans="1:23" ht="45" hidden="1" customHeight="1" outlineLevel="1" x14ac:dyDescent="0.25">
      <c r="A835" s="50"/>
      <c r="B835" s="65"/>
      <c r="C835" s="50"/>
      <c r="D835" s="1" t="s">
        <v>332</v>
      </c>
      <c r="E835" s="3">
        <f>E836+E837+E838</f>
        <v>0</v>
      </c>
      <c r="F835" s="3">
        <f>F836+F837+F838</f>
        <v>0</v>
      </c>
      <c r="G835" s="53"/>
      <c r="H835" s="83"/>
      <c r="I835" s="84"/>
      <c r="J835" s="82"/>
      <c r="K835" s="85"/>
      <c r="L835" s="3">
        <f>L836+L837+L838</f>
        <v>0</v>
      </c>
      <c r="M835" s="7" t="e">
        <f t="shared" si="121"/>
        <v>#DIV/0!</v>
      </c>
      <c r="N835" s="9" t="e">
        <f t="shared" si="122"/>
        <v>#DIV/0!</v>
      </c>
      <c r="W835" s="7">
        <f t="shared" si="116"/>
        <v>0</v>
      </c>
    </row>
    <row r="836" spans="1:23" ht="30" hidden="1" customHeight="1" outlineLevel="1" x14ac:dyDescent="0.25">
      <c r="A836" s="50"/>
      <c r="B836" s="65"/>
      <c r="C836" s="50"/>
      <c r="D836" s="1" t="s">
        <v>13</v>
      </c>
      <c r="E836" s="3"/>
      <c r="F836" s="3"/>
      <c r="G836" s="53"/>
      <c r="H836" s="22"/>
      <c r="I836" s="4"/>
      <c r="J836" s="24"/>
      <c r="K836" s="25"/>
      <c r="L836" s="3"/>
      <c r="M836" s="7" t="e">
        <f t="shared" si="121"/>
        <v>#DIV/0!</v>
      </c>
      <c r="N836" s="9" t="e">
        <f t="shared" si="122"/>
        <v>#DIV/0!</v>
      </c>
      <c r="W836" s="7">
        <f t="shared" si="116"/>
        <v>0</v>
      </c>
    </row>
    <row r="837" spans="1:23" ht="30" hidden="1" customHeight="1" outlineLevel="1" x14ac:dyDescent="0.25">
      <c r="A837" s="50"/>
      <c r="B837" s="65"/>
      <c r="C837" s="50"/>
      <c r="D837" s="1" t="s">
        <v>14</v>
      </c>
      <c r="E837" s="3">
        <v>0</v>
      </c>
      <c r="F837" s="3">
        <v>0</v>
      </c>
      <c r="G837" s="53"/>
      <c r="H837" s="22"/>
      <c r="I837" s="4"/>
      <c r="J837" s="24"/>
      <c r="K837" s="25"/>
      <c r="L837" s="3">
        <v>0</v>
      </c>
      <c r="M837" s="7" t="e">
        <f t="shared" si="121"/>
        <v>#DIV/0!</v>
      </c>
      <c r="N837" s="9" t="e">
        <f t="shared" si="122"/>
        <v>#DIV/0!</v>
      </c>
      <c r="W837" s="7">
        <f t="shared" si="116"/>
        <v>0</v>
      </c>
    </row>
    <row r="838" spans="1:23" ht="60" hidden="1" customHeight="1" outlineLevel="1" x14ac:dyDescent="0.25">
      <c r="A838" s="50"/>
      <c r="B838" s="65"/>
      <c r="C838" s="50"/>
      <c r="D838" s="1" t="s">
        <v>15</v>
      </c>
      <c r="E838" s="3">
        <v>0</v>
      </c>
      <c r="F838" s="3">
        <v>0</v>
      </c>
      <c r="G838" s="53"/>
      <c r="H838" s="22"/>
      <c r="I838" s="4"/>
      <c r="J838" s="24"/>
      <c r="K838" s="25"/>
      <c r="L838" s="3">
        <v>0</v>
      </c>
      <c r="M838" s="7" t="e">
        <f t="shared" si="121"/>
        <v>#DIV/0!</v>
      </c>
      <c r="N838" s="9" t="e">
        <f t="shared" si="122"/>
        <v>#DIV/0!</v>
      </c>
      <c r="W838" s="7">
        <f t="shared" si="116"/>
        <v>0</v>
      </c>
    </row>
    <row r="839" spans="1:23" ht="30" hidden="1" customHeight="1" outlineLevel="1" x14ac:dyDescent="0.25">
      <c r="A839" s="51"/>
      <c r="B839" s="66"/>
      <c r="C839" s="51"/>
      <c r="D839" s="1" t="s">
        <v>16</v>
      </c>
      <c r="E839" s="3">
        <v>0</v>
      </c>
      <c r="F839" s="3">
        <v>0</v>
      </c>
      <c r="G839" s="54"/>
      <c r="H839" s="22"/>
      <c r="I839" s="4"/>
      <c r="J839" s="24"/>
      <c r="K839" s="25"/>
      <c r="L839" s="3">
        <v>0</v>
      </c>
      <c r="M839" s="7" t="e">
        <f t="shared" si="121"/>
        <v>#DIV/0!</v>
      </c>
      <c r="N839" s="9" t="e">
        <f t="shared" si="122"/>
        <v>#DIV/0!</v>
      </c>
      <c r="W839" s="7">
        <f t="shared" ref="W839:W902" si="124">L839-X839</f>
        <v>0</v>
      </c>
    </row>
    <row r="840" spans="1:23" ht="15" customHeight="1" collapsed="1" x14ac:dyDescent="0.25">
      <c r="A840" s="49" t="s">
        <v>281</v>
      </c>
      <c r="B840" s="64" t="s">
        <v>286</v>
      </c>
      <c r="C840" s="49" t="s">
        <v>10</v>
      </c>
      <c r="D840" s="1" t="s">
        <v>11</v>
      </c>
      <c r="E840" s="2">
        <f>E841+E845</f>
        <v>202000</v>
      </c>
      <c r="F840" s="2">
        <f>F841+F845</f>
        <v>80000</v>
      </c>
      <c r="G840" s="52" t="s">
        <v>569</v>
      </c>
      <c r="H840" s="83" t="s">
        <v>559</v>
      </c>
      <c r="I840" s="84" t="s">
        <v>20</v>
      </c>
      <c r="J840" s="82">
        <v>200</v>
      </c>
      <c r="K840" s="100">
        <v>186</v>
      </c>
      <c r="L840" s="2">
        <f>L841+L845</f>
        <v>202000</v>
      </c>
      <c r="M840" s="7">
        <f t="shared" si="121"/>
        <v>39.603960396039604</v>
      </c>
      <c r="N840" s="9">
        <f t="shared" si="122"/>
        <v>39.603960396039604</v>
      </c>
      <c r="W840" s="7">
        <f t="shared" si="124"/>
        <v>202000</v>
      </c>
    </row>
    <row r="841" spans="1:23" ht="48" customHeight="1" x14ac:dyDescent="0.25">
      <c r="A841" s="50"/>
      <c r="B841" s="65"/>
      <c r="C841" s="50"/>
      <c r="D841" s="1" t="s">
        <v>332</v>
      </c>
      <c r="E841" s="3">
        <f>E842+E843+E844</f>
        <v>202000</v>
      </c>
      <c r="F841" s="3">
        <f>F842+F843+F844</f>
        <v>80000</v>
      </c>
      <c r="G841" s="53"/>
      <c r="H841" s="83"/>
      <c r="I841" s="84"/>
      <c r="J841" s="82"/>
      <c r="K841" s="100"/>
      <c r="L841" s="3">
        <f>L842+L843+L844</f>
        <v>202000</v>
      </c>
      <c r="M841" s="7">
        <f t="shared" si="121"/>
        <v>39.603960396039604</v>
      </c>
      <c r="N841" s="9">
        <f t="shared" si="122"/>
        <v>39.603960396039604</v>
      </c>
      <c r="W841" s="7">
        <f t="shared" si="124"/>
        <v>202000</v>
      </c>
    </row>
    <row r="842" spans="1:23" ht="15" customHeight="1" x14ac:dyDescent="0.25">
      <c r="A842" s="50"/>
      <c r="B842" s="65"/>
      <c r="C842" s="50"/>
      <c r="D842" s="1" t="s">
        <v>13</v>
      </c>
      <c r="E842" s="3">
        <v>202000</v>
      </c>
      <c r="F842" s="3">
        <v>80000</v>
      </c>
      <c r="G842" s="53"/>
      <c r="H842" s="22"/>
      <c r="I842" s="4"/>
      <c r="J842" s="24"/>
      <c r="K842" s="40"/>
      <c r="L842" s="3">
        <v>202000</v>
      </c>
      <c r="M842" s="7">
        <f t="shared" si="121"/>
        <v>39.603960396039604</v>
      </c>
      <c r="N842" s="9">
        <f t="shared" si="122"/>
        <v>39.603960396039604</v>
      </c>
      <c r="W842" s="7">
        <f t="shared" si="124"/>
        <v>202000</v>
      </c>
    </row>
    <row r="843" spans="1:23" ht="30" x14ac:dyDescent="0.25">
      <c r="A843" s="50"/>
      <c r="B843" s="65"/>
      <c r="C843" s="50"/>
      <c r="D843" s="1" t="s">
        <v>14</v>
      </c>
      <c r="E843" s="3">
        <v>0</v>
      </c>
      <c r="F843" s="3">
        <v>0</v>
      </c>
      <c r="G843" s="53"/>
      <c r="H843" s="22"/>
      <c r="I843" s="4"/>
      <c r="J843" s="24"/>
      <c r="K843" s="40"/>
      <c r="L843" s="3">
        <v>0</v>
      </c>
      <c r="M843" s="7" t="e">
        <f t="shared" si="121"/>
        <v>#DIV/0!</v>
      </c>
      <c r="N843" s="9" t="e">
        <f t="shared" si="122"/>
        <v>#DIV/0!</v>
      </c>
      <c r="W843" s="7">
        <f t="shared" si="124"/>
        <v>0</v>
      </c>
    </row>
    <row r="844" spans="1:23" ht="60" x14ac:dyDescent="0.25">
      <c r="A844" s="50"/>
      <c r="B844" s="65"/>
      <c r="C844" s="50"/>
      <c r="D844" s="1" t="s">
        <v>15</v>
      </c>
      <c r="E844" s="3">
        <v>0</v>
      </c>
      <c r="F844" s="3">
        <v>0</v>
      </c>
      <c r="G844" s="53"/>
      <c r="H844" s="22"/>
      <c r="I844" s="4"/>
      <c r="J844" s="24"/>
      <c r="K844" s="40"/>
      <c r="L844" s="3">
        <v>0</v>
      </c>
      <c r="M844" s="7" t="e">
        <f t="shared" si="121"/>
        <v>#DIV/0!</v>
      </c>
      <c r="N844" s="9" t="e">
        <f t="shared" si="122"/>
        <v>#DIV/0!</v>
      </c>
      <c r="W844" s="7">
        <f t="shared" si="124"/>
        <v>0</v>
      </c>
    </row>
    <row r="845" spans="1:23" ht="45" customHeight="1" x14ac:dyDescent="0.25">
      <c r="A845" s="51"/>
      <c r="B845" s="66"/>
      <c r="C845" s="51"/>
      <c r="D845" s="1" t="s">
        <v>16</v>
      </c>
      <c r="E845" s="3">
        <v>0</v>
      </c>
      <c r="F845" s="3">
        <v>0</v>
      </c>
      <c r="G845" s="54"/>
      <c r="H845" s="22"/>
      <c r="I845" s="4"/>
      <c r="J845" s="24"/>
      <c r="K845" s="40"/>
      <c r="L845" s="3">
        <v>0</v>
      </c>
      <c r="M845" s="7" t="e">
        <f t="shared" si="121"/>
        <v>#DIV/0!</v>
      </c>
      <c r="N845" s="9" t="e">
        <f t="shared" si="122"/>
        <v>#DIV/0!</v>
      </c>
      <c r="W845" s="7">
        <f t="shared" si="124"/>
        <v>0</v>
      </c>
    </row>
    <row r="846" spans="1:23" x14ac:dyDescent="0.25">
      <c r="A846" s="49" t="s">
        <v>285</v>
      </c>
      <c r="B846" s="64" t="s">
        <v>301</v>
      </c>
      <c r="C846" s="49" t="s">
        <v>10</v>
      </c>
      <c r="D846" s="1" t="s">
        <v>11</v>
      </c>
      <c r="E846" s="2">
        <f>E847+E851</f>
        <v>676000</v>
      </c>
      <c r="F846" s="2">
        <f>F847+F851</f>
        <v>376450</v>
      </c>
      <c r="G846" s="52" t="s">
        <v>699</v>
      </c>
      <c r="H846" s="83" t="s">
        <v>412</v>
      </c>
      <c r="I846" s="84" t="s">
        <v>20</v>
      </c>
      <c r="J846" s="82">
        <v>200</v>
      </c>
      <c r="K846" s="100">
        <v>132</v>
      </c>
      <c r="L846" s="2">
        <f>L847+L851</f>
        <v>676000</v>
      </c>
      <c r="M846" s="7">
        <f t="shared" si="121"/>
        <v>55.687869822485204</v>
      </c>
      <c r="N846" s="9">
        <f t="shared" si="122"/>
        <v>55.687869822485204</v>
      </c>
      <c r="W846" s="7">
        <f t="shared" si="124"/>
        <v>676000</v>
      </c>
    </row>
    <row r="847" spans="1:23" ht="47.25" customHeight="1" x14ac:dyDescent="0.25">
      <c r="A847" s="50"/>
      <c r="B847" s="65"/>
      <c r="C847" s="50"/>
      <c r="D847" s="1" t="s">
        <v>332</v>
      </c>
      <c r="E847" s="3">
        <f>E848+E849+E850</f>
        <v>676000</v>
      </c>
      <c r="F847" s="3">
        <f>F848+F849+F850</f>
        <v>376450</v>
      </c>
      <c r="G847" s="53"/>
      <c r="H847" s="83"/>
      <c r="I847" s="84"/>
      <c r="J847" s="82"/>
      <c r="K847" s="100"/>
      <c r="L847" s="3">
        <f>L848+L849+L850</f>
        <v>676000</v>
      </c>
      <c r="M847" s="7">
        <f t="shared" si="121"/>
        <v>55.687869822485204</v>
      </c>
      <c r="N847" s="9">
        <f t="shared" si="122"/>
        <v>55.687869822485204</v>
      </c>
      <c r="W847" s="7">
        <f t="shared" si="124"/>
        <v>676000</v>
      </c>
    </row>
    <row r="848" spans="1:23" ht="17.25" customHeight="1" x14ac:dyDescent="0.25">
      <c r="A848" s="50"/>
      <c r="B848" s="65"/>
      <c r="C848" s="50"/>
      <c r="D848" s="1" t="s">
        <v>13</v>
      </c>
      <c r="E848" s="3">
        <v>676000</v>
      </c>
      <c r="F848" s="3">
        <v>376450</v>
      </c>
      <c r="G848" s="53"/>
      <c r="H848" s="22"/>
      <c r="I848" s="4"/>
      <c r="J848" s="24"/>
      <c r="K848" s="25"/>
      <c r="L848" s="3">
        <v>676000</v>
      </c>
      <c r="M848" s="7">
        <f t="shared" si="121"/>
        <v>55.687869822485204</v>
      </c>
      <c r="N848" s="9">
        <f t="shared" si="122"/>
        <v>55.687869822485204</v>
      </c>
      <c r="W848" s="7">
        <f t="shared" si="124"/>
        <v>676000</v>
      </c>
    </row>
    <row r="849" spans="1:23" ht="30" x14ac:dyDescent="0.25">
      <c r="A849" s="50"/>
      <c r="B849" s="65"/>
      <c r="C849" s="50"/>
      <c r="D849" s="1" t="s">
        <v>14</v>
      </c>
      <c r="E849" s="3">
        <v>0</v>
      </c>
      <c r="F849" s="3">
        <v>0</v>
      </c>
      <c r="G849" s="53"/>
      <c r="H849" s="22"/>
      <c r="I849" s="4"/>
      <c r="J849" s="24"/>
      <c r="K849" s="25"/>
      <c r="L849" s="3">
        <v>0</v>
      </c>
      <c r="M849" s="7" t="e">
        <f t="shared" si="121"/>
        <v>#DIV/0!</v>
      </c>
      <c r="N849" s="9" t="e">
        <f t="shared" si="122"/>
        <v>#DIV/0!</v>
      </c>
      <c r="W849" s="7">
        <f t="shared" si="124"/>
        <v>0</v>
      </c>
    </row>
    <row r="850" spans="1:23" ht="60" x14ac:dyDescent="0.25">
      <c r="A850" s="50"/>
      <c r="B850" s="65"/>
      <c r="C850" s="50"/>
      <c r="D850" s="1" t="s">
        <v>15</v>
      </c>
      <c r="E850" s="3">
        <v>0</v>
      </c>
      <c r="F850" s="3">
        <v>0</v>
      </c>
      <c r="G850" s="53"/>
      <c r="H850" s="22"/>
      <c r="I850" s="4"/>
      <c r="J850" s="24"/>
      <c r="K850" s="25"/>
      <c r="L850" s="3">
        <v>0</v>
      </c>
      <c r="M850" s="7" t="e">
        <f t="shared" si="121"/>
        <v>#DIV/0!</v>
      </c>
      <c r="N850" s="9" t="e">
        <f t="shared" si="122"/>
        <v>#DIV/0!</v>
      </c>
      <c r="W850" s="7">
        <f t="shared" si="124"/>
        <v>0</v>
      </c>
    </row>
    <row r="851" spans="1:23" ht="30" x14ac:dyDescent="0.25">
      <c r="A851" s="51"/>
      <c r="B851" s="66"/>
      <c r="C851" s="51"/>
      <c r="D851" s="1" t="s">
        <v>16</v>
      </c>
      <c r="E851" s="3">
        <v>0</v>
      </c>
      <c r="F851" s="3">
        <v>0</v>
      </c>
      <c r="G851" s="54"/>
      <c r="H851" s="22"/>
      <c r="I851" s="4"/>
      <c r="J851" s="24"/>
      <c r="K851" s="25"/>
      <c r="L851" s="3">
        <v>0</v>
      </c>
      <c r="M851" s="7" t="e">
        <f t="shared" si="121"/>
        <v>#DIV/0!</v>
      </c>
      <c r="N851" s="9" t="e">
        <f t="shared" si="122"/>
        <v>#DIV/0!</v>
      </c>
      <c r="W851" s="7">
        <f t="shared" si="124"/>
        <v>0</v>
      </c>
    </row>
    <row r="852" spans="1:23" ht="15.75" hidden="1" customHeight="1" outlineLevel="1" x14ac:dyDescent="0.25">
      <c r="A852" s="49" t="s">
        <v>338</v>
      </c>
      <c r="B852" s="64" t="s">
        <v>339</v>
      </c>
      <c r="C852" s="49" t="s">
        <v>10</v>
      </c>
      <c r="D852" s="1" t="s">
        <v>11</v>
      </c>
      <c r="E852" s="2">
        <f>E853+E857</f>
        <v>0</v>
      </c>
      <c r="F852" s="2">
        <f>F853+F857</f>
        <v>0</v>
      </c>
      <c r="G852" s="52" t="s">
        <v>302</v>
      </c>
      <c r="H852" s="67" t="s">
        <v>343</v>
      </c>
      <c r="I852" s="58" t="s">
        <v>20</v>
      </c>
      <c r="J852" s="61">
        <v>29</v>
      </c>
      <c r="K852" s="46"/>
      <c r="L852" s="2">
        <f>L853+L857</f>
        <v>0</v>
      </c>
      <c r="M852" s="7" t="e">
        <f t="shared" si="121"/>
        <v>#DIV/0!</v>
      </c>
      <c r="N852" s="9" t="e">
        <f t="shared" si="122"/>
        <v>#DIV/0!</v>
      </c>
      <c r="W852" s="7">
        <f t="shared" si="124"/>
        <v>0</v>
      </c>
    </row>
    <row r="853" spans="1:23" ht="47.25" hidden="1" customHeight="1" outlineLevel="1" x14ac:dyDescent="0.25">
      <c r="A853" s="50"/>
      <c r="B853" s="65"/>
      <c r="C853" s="50"/>
      <c r="D853" s="1" t="s">
        <v>332</v>
      </c>
      <c r="E853" s="3">
        <f>E854+E855+E856</f>
        <v>0</v>
      </c>
      <c r="F853" s="3">
        <f>F854+F855+F856</f>
        <v>0</v>
      </c>
      <c r="G853" s="53"/>
      <c r="H853" s="69"/>
      <c r="I853" s="60"/>
      <c r="J853" s="63"/>
      <c r="K853" s="48"/>
      <c r="L853" s="3">
        <f>L854+L855+L856</f>
        <v>0</v>
      </c>
      <c r="M853" s="7" t="e">
        <f t="shared" si="121"/>
        <v>#DIV/0!</v>
      </c>
      <c r="N853" s="9" t="e">
        <f t="shared" si="122"/>
        <v>#DIV/0!</v>
      </c>
      <c r="W853" s="7">
        <f t="shared" si="124"/>
        <v>0</v>
      </c>
    </row>
    <row r="854" spans="1:23" ht="30" hidden="1" customHeight="1" outlineLevel="1" x14ac:dyDescent="0.25">
      <c r="A854" s="50"/>
      <c r="B854" s="65"/>
      <c r="C854" s="50"/>
      <c r="D854" s="1" t="s">
        <v>13</v>
      </c>
      <c r="E854" s="3"/>
      <c r="F854" s="3"/>
      <c r="G854" s="53"/>
      <c r="H854" s="67" t="s">
        <v>344</v>
      </c>
      <c r="I854" s="58" t="s">
        <v>20</v>
      </c>
      <c r="J854" s="61">
        <v>40</v>
      </c>
      <c r="K854" s="46"/>
      <c r="L854" s="3"/>
      <c r="M854" s="7" t="e">
        <f t="shared" si="121"/>
        <v>#DIV/0!</v>
      </c>
      <c r="N854" s="9" t="e">
        <f t="shared" si="122"/>
        <v>#DIV/0!</v>
      </c>
      <c r="W854" s="7">
        <f t="shared" si="124"/>
        <v>0</v>
      </c>
    </row>
    <row r="855" spans="1:23" ht="30" hidden="1" customHeight="1" outlineLevel="1" x14ac:dyDescent="0.25">
      <c r="A855" s="50"/>
      <c r="B855" s="65"/>
      <c r="C855" s="50"/>
      <c r="D855" s="1" t="s">
        <v>14</v>
      </c>
      <c r="E855" s="3">
        <v>0</v>
      </c>
      <c r="F855" s="3">
        <v>0</v>
      </c>
      <c r="G855" s="53"/>
      <c r="H855" s="69"/>
      <c r="I855" s="60"/>
      <c r="J855" s="63"/>
      <c r="K855" s="48"/>
      <c r="L855" s="3">
        <v>0</v>
      </c>
      <c r="M855" s="7" t="e">
        <f t="shared" si="121"/>
        <v>#DIV/0!</v>
      </c>
      <c r="N855" s="9" t="e">
        <f t="shared" si="122"/>
        <v>#DIV/0!</v>
      </c>
      <c r="W855" s="7">
        <f t="shared" si="124"/>
        <v>0</v>
      </c>
    </row>
    <row r="856" spans="1:23" ht="60" hidden="1" customHeight="1" outlineLevel="1" x14ac:dyDescent="0.25">
      <c r="A856" s="50"/>
      <c r="B856" s="65"/>
      <c r="C856" s="50"/>
      <c r="D856" s="1" t="s">
        <v>15</v>
      </c>
      <c r="E856" s="3">
        <v>0</v>
      </c>
      <c r="F856" s="3">
        <v>0</v>
      </c>
      <c r="G856" s="53"/>
      <c r="H856" s="22" t="s">
        <v>345</v>
      </c>
      <c r="I856" s="23" t="s">
        <v>20</v>
      </c>
      <c r="J856" s="24">
        <v>450</v>
      </c>
      <c r="K856" s="25"/>
      <c r="L856" s="3">
        <v>0</v>
      </c>
      <c r="M856" s="7" t="e">
        <f t="shared" si="121"/>
        <v>#DIV/0!</v>
      </c>
      <c r="N856" s="9" t="e">
        <f t="shared" si="122"/>
        <v>#DIV/0!</v>
      </c>
      <c r="W856" s="7">
        <f t="shared" si="124"/>
        <v>0</v>
      </c>
    </row>
    <row r="857" spans="1:23" ht="30" hidden="1" customHeight="1" outlineLevel="1" x14ac:dyDescent="0.25">
      <c r="A857" s="51"/>
      <c r="B857" s="66"/>
      <c r="C857" s="51"/>
      <c r="D857" s="1" t="s">
        <v>16</v>
      </c>
      <c r="E857" s="3">
        <v>0</v>
      </c>
      <c r="F857" s="3">
        <v>0</v>
      </c>
      <c r="G857" s="54"/>
      <c r="H857" s="22"/>
      <c r="I857" s="4"/>
      <c r="J857" s="24"/>
      <c r="K857" s="25"/>
      <c r="L857" s="3">
        <v>0</v>
      </c>
      <c r="M857" s="7" t="e">
        <f t="shared" si="121"/>
        <v>#DIV/0!</v>
      </c>
      <c r="N857" s="9" t="e">
        <f t="shared" si="122"/>
        <v>#DIV/0!</v>
      </c>
      <c r="W857" s="7">
        <f t="shared" si="124"/>
        <v>0</v>
      </c>
    </row>
    <row r="858" spans="1:23" ht="15.75" customHeight="1" collapsed="1" x14ac:dyDescent="0.25">
      <c r="A858" s="49" t="s">
        <v>287</v>
      </c>
      <c r="B858" s="64" t="s">
        <v>289</v>
      </c>
      <c r="C858" s="49" t="s">
        <v>211</v>
      </c>
      <c r="D858" s="1" t="s">
        <v>11</v>
      </c>
      <c r="E858" s="2">
        <f>E859+E863</f>
        <v>58900</v>
      </c>
      <c r="F858" s="2">
        <f>F859+F863</f>
        <v>0</v>
      </c>
      <c r="G858" s="52" t="s">
        <v>553</v>
      </c>
      <c r="H858" s="22"/>
      <c r="I858" s="4"/>
      <c r="J858" s="24"/>
      <c r="K858" s="25"/>
      <c r="L858" s="2">
        <f>L859+L863</f>
        <v>58900</v>
      </c>
      <c r="M858" s="7">
        <f t="shared" si="121"/>
        <v>0</v>
      </c>
      <c r="N858" s="9">
        <f t="shared" si="122"/>
        <v>0</v>
      </c>
      <c r="W858" s="7">
        <f t="shared" si="124"/>
        <v>58900</v>
      </c>
    </row>
    <row r="859" spans="1:23" ht="48" customHeight="1" x14ac:dyDescent="0.25">
      <c r="A859" s="50"/>
      <c r="B859" s="65"/>
      <c r="C859" s="50"/>
      <c r="D859" s="1" t="s">
        <v>332</v>
      </c>
      <c r="E859" s="3">
        <f>E860+E861+E862</f>
        <v>58900</v>
      </c>
      <c r="F859" s="3">
        <f>F860+F861+F862</f>
        <v>0</v>
      </c>
      <c r="G859" s="53"/>
      <c r="H859" s="22"/>
      <c r="I859" s="4"/>
      <c r="J859" s="24"/>
      <c r="K859" s="25"/>
      <c r="L859" s="3">
        <f>L860+L861+L862</f>
        <v>58900</v>
      </c>
      <c r="M859" s="7">
        <f t="shared" si="121"/>
        <v>0</v>
      </c>
      <c r="N859" s="9">
        <f t="shared" si="122"/>
        <v>0</v>
      </c>
      <c r="W859" s="7">
        <f t="shared" si="124"/>
        <v>58900</v>
      </c>
    </row>
    <row r="860" spans="1:23" ht="17.25" customHeight="1" x14ac:dyDescent="0.25">
      <c r="A860" s="50"/>
      <c r="B860" s="65"/>
      <c r="C860" s="50"/>
      <c r="D860" s="1" t="s">
        <v>13</v>
      </c>
      <c r="E860" s="3">
        <f>E866</f>
        <v>58900</v>
      </c>
      <c r="F860" s="3">
        <f t="shared" ref="F860:F863" si="125">F866</f>
        <v>0</v>
      </c>
      <c r="G860" s="53"/>
      <c r="H860" s="22"/>
      <c r="I860" s="4"/>
      <c r="J860" s="24"/>
      <c r="K860" s="25"/>
      <c r="L860" s="3">
        <f>L866</f>
        <v>58900</v>
      </c>
      <c r="M860" s="7">
        <f t="shared" si="121"/>
        <v>0</v>
      </c>
      <c r="N860" s="9">
        <f t="shared" si="122"/>
        <v>0</v>
      </c>
      <c r="W860" s="7">
        <f t="shared" si="124"/>
        <v>58900</v>
      </c>
    </row>
    <row r="861" spans="1:23" ht="30" x14ac:dyDescent="0.25">
      <c r="A861" s="50"/>
      <c r="B861" s="65"/>
      <c r="C861" s="50"/>
      <c r="D861" s="1" t="s">
        <v>14</v>
      </c>
      <c r="E861" s="3">
        <f>E867</f>
        <v>0</v>
      </c>
      <c r="F861" s="3">
        <f t="shared" si="125"/>
        <v>0</v>
      </c>
      <c r="G861" s="53"/>
      <c r="H861" s="22"/>
      <c r="I861" s="4"/>
      <c r="J861" s="24"/>
      <c r="K861" s="25"/>
      <c r="L861" s="3">
        <f>L867</f>
        <v>0</v>
      </c>
      <c r="M861" s="7" t="e">
        <f t="shared" si="121"/>
        <v>#DIV/0!</v>
      </c>
      <c r="N861" s="9" t="e">
        <f t="shared" si="122"/>
        <v>#DIV/0!</v>
      </c>
      <c r="W861" s="7">
        <f t="shared" si="124"/>
        <v>0</v>
      </c>
    </row>
    <row r="862" spans="1:23" ht="60" x14ac:dyDescent="0.25">
      <c r="A862" s="50"/>
      <c r="B862" s="65"/>
      <c r="C862" s="50"/>
      <c r="D862" s="1" t="s">
        <v>15</v>
      </c>
      <c r="E862" s="3">
        <f>E868</f>
        <v>0</v>
      </c>
      <c r="F862" s="3">
        <f t="shared" si="125"/>
        <v>0</v>
      </c>
      <c r="G862" s="53"/>
      <c r="H862" s="22"/>
      <c r="I862" s="4"/>
      <c r="J862" s="24"/>
      <c r="K862" s="25"/>
      <c r="L862" s="3">
        <f>L868</f>
        <v>0</v>
      </c>
      <c r="M862" s="7" t="e">
        <f t="shared" si="121"/>
        <v>#DIV/0!</v>
      </c>
      <c r="N862" s="9" t="e">
        <f t="shared" si="122"/>
        <v>#DIV/0!</v>
      </c>
      <c r="W862" s="7">
        <f t="shared" si="124"/>
        <v>0</v>
      </c>
    </row>
    <row r="863" spans="1:23" ht="30" x14ac:dyDescent="0.25">
      <c r="A863" s="51"/>
      <c r="B863" s="66"/>
      <c r="C863" s="51"/>
      <c r="D863" s="1" t="s">
        <v>16</v>
      </c>
      <c r="E863" s="3">
        <f>E869</f>
        <v>0</v>
      </c>
      <c r="F863" s="3">
        <f t="shared" si="125"/>
        <v>0</v>
      </c>
      <c r="G863" s="54"/>
      <c r="H863" s="22"/>
      <c r="I863" s="4"/>
      <c r="J863" s="24"/>
      <c r="K863" s="25"/>
      <c r="L863" s="3">
        <f>L869</f>
        <v>0</v>
      </c>
      <c r="M863" s="7" t="e">
        <f t="shared" si="121"/>
        <v>#DIV/0!</v>
      </c>
      <c r="N863" s="9" t="e">
        <f t="shared" si="122"/>
        <v>#DIV/0!</v>
      </c>
      <c r="W863" s="7">
        <f t="shared" si="124"/>
        <v>0</v>
      </c>
    </row>
    <row r="864" spans="1:23" ht="15" customHeight="1" x14ac:dyDescent="0.25">
      <c r="A864" s="49" t="s">
        <v>288</v>
      </c>
      <c r="B864" s="64" t="s">
        <v>290</v>
      </c>
      <c r="C864" s="49" t="s">
        <v>10</v>
      </c>
      <c r="D864" s="1" t="s">
        <v>11</v>
      </c>
      <c r="E864" s="2">
        <f>E865+E869</f>
        <v>58900</v>
      </c>
      <c r="F864" s="2">
        <f>F865+F869</f>
        <v>0</v>
      </c>
      <c r="G864" s="52" t="s">
        <v>509</v>
      </c>
      <c r="H864" s="83" t="s">
        <v>291</v>
      </c>
      <c r="I864" s="84" t="s">
        <v>20</v>
      </c>
      <c r="J864" s="82">
        <v>300</v>
      </c>
      <c r="K864" s="85">
        <v>0</v>
      </c>
      <c r="L864" s="2">
        <f>L865+L869</f>
        <v>58900</v>
      </c>
      <c r="M864" s="7">
        <f t="shared" si="121"/>
        <v>0</v>
      </c>
      <c r="N864" s="9">
        <f t="shared" si="122"/>
        <v>0</v>
      </c>
      <c r="W864" s="7">
        <f t="shared" si="124"/>
        <v>58900</v>
      </c>
    </row>
    <row r="865" spans="1:23" ht="48" customHeight="1" x14ac:dyDescent="0.25">
      <c r="A865" s="50"/>
      <c r="B865" s="65"/>
      <c r="C865" s="50"/>
      <c r="D865" s="1" t="s">
        <v>332</v>
      </c>
      <c r="E865" s="3">
        <f>E866+E867+E868</f>
        <v>58900</v>
      </c>
      <c r="F865" s="3">
        <f>F866+F867+F868</f>
        <v>0</v>
      </c>
      <c r="G865" s="53"/>
      <c r="H865" s="83"/>
      <c r="I865" s="84"/>
      <c r="J865" s="82"/>
      <c r="K865" s="85"/>
      <c r="L865" s="3">
        <f>L866+L867+L868</f>
        <v>58900</v>
      </c>
      <c r="M865" s="7">
        <f t="shared" si="121"/>
        <v>0</v>
      </c>
      <c r="N865" s="9">
        <f t="shared" si="122"/>
        <v>0</v>
      </c>
      <c r="W865" s="7">
        <f t="shared" si="124"/>
        <v>58900</v>
      </c>
    </row>
    <row r="866" spans="1:23" ht="15.75" customHeight="1" x14ac:dyDescent="0.25">
      <c r="A866" s="50"/>
      <c r="B866" s="65"/>
      <c r="C866" s="50"/>
      <c r="D866" s="1" t="s">
        <v>13</v>
      </c>
      <c r="E866" s="3">
        <v>58900</v>
      </c>
      <c r="F866" s="3">
        <v>0</v>
      </c>
      <c r="G866" s="53"/>
      <c r="H866" s="22"/>
      <c r="I866" s="4"/>
      <c r="J866" s="24"/>
      <c r="K866" s="25"/>
      <c r="L866" s="3">
        <v>58900</v>
      </c>
      <c r="M866" s="7">
        <f t="shared" si="121"/>
        <v>0</v>
      </c>
      <c r="N866" s="9">
        <f t="shared" si="122"/>
        <v>0</v>
      </c>
      <c r="W866" s="7">
        <f t="shared" si="124"/>
        <v>58900</v>
      </c>
    </row>
    <row r="867" spans="1:23" ht="30" x14ac:dyDescent="0.25">
      <c r="A867" s="50"/>
      <c r="B867" s="65"/>
      <c r="C867" s="50"/>
      <c r="D867" s="1" t="s">
        <v>14</v>
      </c>
      <c r="E867" s="3">
        <v>0</v>
      </c>
      <c r="F867" s="3">
        <v>0</v>
      </c>
      <c r="G867" s="53"/>
      <c r="H867" s="22"/>
      <c r="I867" s="4"/>
      <c r="J867" s="24"/>
      <c r="K867" s="25"/>
      <c r="L867" s="3">
        <v>0</v>
      </c>
      <c r="M867" s="7" t="e">
        <f t="shared" si="121"/>
        <v>#DIV/0!</v>
      </c>
      <c r="N867" s="9" t="e">
        <f t="shared" si="122"/>
        <v>#DIV/0!</v>
      </c>
      <c r="W867" s="7">
        <f t="shared" si="124"/>
        <v>0</v>
      </c>
    </row>
    <row r="868" spans="1:23" ht="60" x14ac:dyDescent="0.25">
      <c r="A868" s="50"/>
      <c r="B868" s="65"/>
      <c r="C868" s="50"/>
      <c r="D868" s="1" t="s">
        <v>15</v>
      </c>
      <c r="E868" s="3">
        <v>0</v>
      </c>
      <c r="F868" s="3">
        <v>0</v>
      </c>
      <c r="G868" s="53"/>
      <c r="H868" s="22"/>
      <c r="I868" s="4"/>
      <c r="J868" s="24"/>
      <c r="K868" s="25"/>
      <c r="L868" s="3">
        <v>0</v>
      </c>
      <c r="M868" s="7" t="e">
        <f t="shared" si="121"/>
        <v>#DIV/0!</v>
      </c>
      <c r="N868" s="9" t="e">
        <f t="shared" si="122"/>
        <v>#DIV/0!</v>
      </c>
      <c r="W868" s="7">
        <f t="shared" si="124"/>
        <v>0</v>
      </c>
    </row>
    <row r="869" spans="1:23" ht="30" x14ac:dyDescent="0.25">
      <c r="A869" s="51"/>
      <c r="B869" s="66"/>
      <c r="C869" s="51"/>
      <c r="D869" s="1" t="s">
        <v>16</v>
      </c>
      <c r="E869" s="3">
        <v>0</v>
      </c>
      <c r="F869" s="3">
        <v>0</v>
      </c>
      <c r="G869" s="54"/>
      <c r="H869" s="22"/>
      <c r="I869" s="4"/>
      <c r="J869" s="24"/>
      <c r="K869" s="25"/>
      <c r="L869" s="3">
        <v>0</v>
      </c>
      <c r="M869" s="7" t="e">
        <f t="shared" si="121"/>
        <v>#DIV/0!</v>
      </c>
      <c r="N869" s="9" t="e">
        <f t="shared" si="122"/>
        <v>#DIV/0!</v>
      </c>
      <c r="W869" s="7">
        <f t="shared" si="124"/>
        <v>0</v>
      </c>
    </row>
    <row r="870" spans="1:23" x14ac:dyDescent="0.25">
      <c r="A870" s="49" t="s">
        <v>292</v>
      </c>
      <c r="B870" s="64" t="s">
        <v>294</v>
      </c>
      <c r="C870" s="49" t="s">
        <v>10</v>
      </c>
      <c r="D870" s="1" t="s">
        <v>11</v>
      </c>
      <c r="E870" s="2">
        <f>E871+E875</f>
        <v>11198500</v>
      </c>
      <c r="F870" s="2">
        <f>F871+F875</f>
        <v>8384049.2000000002</v>
      </c>
      <c r="G870" s="52" t="s">
        <v>665</v>
      </c>
      <c r="H870" s="22"/>
      <c r="I870" s="4"/>
      <c r="J870" s="24"/>
      <c r="K870" s="25"/>
      <c r="L870" s="2">
        <f>L871+L875</f>
        <v>11198500</v>
      </c>
      <c r="M870" s="7">
        <f t="shared" si="121"/>
        <v>74.867609054784126</v>
      </c>
      <c r="N870" s="9">
        <f t="shared" si="122"/>
        <v>74.867609054784126</v>
      </c>
      <c r="P870" s="8">
        <v>10824400</v>
      </c>
      <c r="Q870" s="7">
        <f>P870-E870</f>
        <v>-374100</v>
      </c>
      <c r="W870" s="7">
        <f t="shared" si="124"/>
        <v>11198500</v>
      </c>
    </row>
    <row r="871" spans="1:23" ht="45.75" customHeight="1" x14ac:dyDescent="0.25">
      <c r="A871" s="50"/>
      <c r="B871" s="65"/>
      <c r="C871" s="50"/>
      <c r="D871" s="1" t="s">
        <v>332</v>
      </c>
      <c r="E871" s="3">
        <f>E872+E873+E874</f>
        <v>11198500</v>
      </c>
      <c r="F871" s="3">
        <f>F872+F873+F874</f>
        <v>8384049.2000000002</v>
      </c>
      <c r="G871" s="53"/>
      <c r="H871" s="22"/>
      <c r="I871" s="4"/>
      <c r="J871" s="24"/>
      <c r="K871" s="25"/>
      <c r="L871" s="3">
        <f>L872+L873+L874</f>
        <v>11198500</v>
      </c>
      <c r="M871" s="7">
        <f t="shared" si="121"/>
        <v>74.867609054784126</v>
      </c>
      <c r="N871" s="9">
        <f t="shared" si="122"/>
        <v>74.867609054784126</v>
      </c>
      <c r="W871" s="7">
        <f t="shared" si="124"/>
        <v>11198500</v>
      </c>
    </row>
    <row r="872" spans="1:23" ht="15.75" customHeight="1" x14ac:dyDescent="0.25">
      <c r="A872" s="50"/>
      <c r="B872" s="65"/>
      <c r="C872" s="50"/>
      <c r="D872" s="1" t="s">
        <v>13</v>
      </c>
      <c r="E872" s="3">
        <f t="shared" ref="E872:E874" si="126">E890+E902</f>
        <v>1344000</v>
      </c>
      <c r="F872" s="3">
        <f t="shared" ref="F872:F874" si="127">F890+F902</f>
        <v>978357</v>
      </c>
      <c r="G872" s="53"/>
      <c r="H872" s="22"/>
      <c r="I872" s="4"/>
      <c r="J872" s="24"/>
      <c r="K872" s="25"/>
      <c r="L872" s="3">
        <f t="shared" ref="L872" si="128">L890+L902</f>
        <v>1344000</v>
      </c>
      <c r="M872" s="7">
        <f t="shared" si="121"/>
        <v>72.79441964285715</v>
      </c>
      <c r="N872" s="9">
        <f t="shared" si="122"/>
        <v>72.79441964285715</v>
      </c>
      <c r="W872" s="7">
        <f t="shared" si="124"/>
        <v>1344000</v>
      </c>
    </row>
    <row r="873" spans="1:23" ht="30" x14ac:dyDescent="0.25">
      <c r="A873" s="50"/>
      <c r="B873" s="65"/>
      <c r="C873" s="50"/>
      <c r="D873" s="1" t="s">
        <v>14</v>
      </c>
      <c r="E873" s="3">
        <f t="shared" si="126"/>
        <v>9854500</v>
      </c>
      <c r="F873" s="3">
        <f t="shared" si="127"/>
        <v>7405692.2000000002</v>
      </c>
      <c r="G873" s="53"/>
      <c r="H873" s="22"/>
      <c r="I873" s="4"/>
      <c r="J873" s="24"/>
      <c r="K873" s="25"/>
      <c r="L873" s="3">
        <f t="shared" ref="L873" si="129">L891+L903</f>
        <v>9854500</v>
      </c>
      <c r="M873" s="7">
        <f t="shared" si="121"/>
        <v>75.150359734131627</v>
      </c>
      <c r="N873" s="9">
        <f t="shared" si="122"/>
        <v>75.150359734131627</v>
      </c>
      <c r="W873" s="7">
        <f t="shared" si="124"/>
        <v>9854500</v>
      </c>
    </row>
    <row r="874" spans="1:23" ht="60" x14ac:dyDescent="0.25">
      <c r="A874" s="50"/>
      <c r="B874" s="65"/>
      <c r="C874" s="50"/>
      <c r="D874" s="1" t="s">
        <v>15</v>
      </c>
      <c r="E874" s="3">
        <f t="shared" si="126"/>
        <v>0</v>
      </c>
      <c r="F874" s="3">
        <f t="shared" si="127"/>
        <v>0</v>
      </c>
      <c r="G874" s="53"/>
      <c r="H874" s="22"/>
      <c r="I874" s="4"/>
      <c r="J874" s="24"/>
      <c r="K874" s="25"/>
      <c r="L874" s="3">
        <f t="shared" ref="L874" si="130">L892+L904</f>
        <v>0</v>
      </c>
      <c r="M874" s="7" t="e">
        <f t="shared" si="121"/>
        <v>#DIV/0!</v>
      </c>
      <c r="N874" s="9" t="e">
        <f t="shared" si="122"/>
        <v>#DIV/0!</v>
      </c>
      <c r="W874" s="7">
        <f t="shared" si="124"/>
        <v>0</v>
      </c>
    </row>
    <row r="875" spans="1:23" ht="30" x14ac:dyDescent="0.25">
      <c r="A875" s="51"/>
      <c r="B875" s="66"/>
      <c r="C875" s="51"/>
      <c r="D875" s="1" t="s">
        <v>16</v>
      </c>
      <c r="E875" s="3">
        <f>E893+E905</f>
        <v>0</v>
      </c>
      <c r="F875" s="3">
        <f>F893+F905</f>
        <v>0</v>
      </c>
      <c r="G875" s="54"/>
      <c r="H875" s="22"/>
      <c r="I875" s="4"/>
      <c r="J875" s="24"/>
      <c r="K875" s="25"/>
      <c r="L875" s="3">
        <f>L893+L905</f>
        <v>0</v>
      </c>
      <c r="M875" s="7" t="e">
        <f t="shared" si="121"/>
        <v>#DIV/0!</v>
      </c>
      <c r="N875" s="9" t="e">
        <f t="shared" si="122"/>
        <v>#DIV/0!</v>
      </c>
      <c r="W875" s="7">
        <f t="shared" si="124"/>
        <v>0</v>
      </c>
    </row>
    <row r="876" spans="1:23" x14ac:dyDescent="0.25">
      <c r="A876" s="49" t="s">
        <v>293</v>
      </c>
      <c r="B876" s="64" t="s">
        <v>495</v>
      </c>
      <c r="C876" s="49" t="s">
        <v>10</v>
      </c>
      <c r="D876" s="1" t="s">
        <v>11</v>
      </c>
      <c r="E876" s="2">
        <f>E877+E881</f>
        <v>0</v>
      </c>
      <c r="F876" s="2">
        <f>F877+F881</f>
        <v>0</v>
      </c>
      <c r="G876" s="52"/>
      <c r="H876" s="22"/>
      <c r="I876" s="4"/>
      <c r="J876" s="24"/>
      <c r="K876" s="25"/>
      <c r="L876" s="2">
        <f>L877+L881</f>
        <v>0</v>
      </c>
      <c r="N876" s="9"/>
      <c r="W876" s="7">
        <f t="shared" si="124"/>
        <v>0</v>
      </c>
    </row>
    <row r="877" spans="1:23" ht="60" x14ac:dyDescent="0.25">
      <c r="A877" s="50"/>
      <c r="B877" s="65"/>
      <c r="C877" s="50"/>
      <c r="D877" s="1" t="s">
        <v>332</v>
      </c>
      <c r="E877" s="3">
        <f>E878+E879+E880</f>
        <v>0</v>
      </c>
      <c r="F877" s="3">
        <f>F878+F879+F880</f>
        <v>0</v>
      </c>
      <c r="G877" s="53"/>
      <c r="H877" s="22"/>
      <c r="I877" s="4"/>
      <c r="J877" s="24"/>
      <c r="K877" s="25"/>
      <c r="L877" s="3">
        <f>L878+L879+L880</f>
        <v>0</v>
      </c>
      <c r="N877" s="9"/>
      <c r="W877" s="7">
        <f t="shared" si="124"/>
        <v>0</v>
      </c>
    </row>
    <row r="878" spans="1:23" ht="30" x14ac:dyDescent="0.25">
      <c r="A878" s="50"/>
      <c r="B878" s="65"/>
      <c r="C878" s="50"/>
      <c r="D878" s="1" t="s">
        <v>13</v>
      </c>
      <c r="E878" s="3">
        <f>E884</f>
        <v>0</v>
      </c>
      <c r="F878" s="3">
        <f t="shared" ref="F878" si="131">F884</f>
        <v>0</v>
      </c>
      <c r="G878" s="53"/>
      <c r="H878" s="22"/>
      <c r="I878" s="4"/>
      <c r="J878" s="24"/>
      <c r="K878" s="25"/>
      <c r="L878" s="3">
        <f>L884</f>
        <v>0</v>
      </c>
      <c r="N878" s="9"/>
      <c r="W878" s="7">
        <f t="shared" si="124"/>
        <v>0</v>
      </c>
    </row>
    <row r="879" spans="1:23" ht="30" x14ac:dyDescent="0.25">
      <c r="A879" s="50"/>
      <c r="B879" s="65"/>
      <c r="C879" s="50"/>
      <c r="D879" s="1" t="s">
        <v>14</v>
      </c>
      <c r="E879" s="3">
        <f>E885</f>
        <v>0</v>
      </c>
      <c r="F879" s="3">
        <f t="shared" ref="F879" si="132">F885</f>
        <v>0</v>
      </c>
      <c r="G879" s="53"/>
      <c r="H879" s="22"/>
      <c r="I879" s="4"/>
      <c r="J879" s="24"/>
      <c r="K879" s="25"/>
      <c r="L879" s="3">
        <f>L885</f>
        <v>0</v>
      </c>
      <c r="N879" s="9"/>
      <c r="W879" s="7">
        <f t="shared" si="124"/>
        <v>0</v>
      </c>
    </row>
    <row r="880" spans="1:23" ht="60" x14ac:dyDescent="0.25">
      <c r="A880" s="50"/>
      <c r="B880" s="65"/>
      <c r="C880" s="50"/>
      <c r="D880" s="1" t="s">
        <v>15</v>
      </c>
      <c r="E880" s="3">
        <f>E886</f>
        <v>0</v>
      </c>
      <c r="F880" s="3">
        <f t="shared" ref="F880" si="133">F886</f>
        <v>0</v>
      </c>
      <c r="G880" s="53"/>
      <c r="H880" s="22"/>
      <c r="I880" s="4"/>
      <c r="J880" s="24"/>
      <c r="K880" s="25"/>
      <c r="L880" s="3">
        <f>L886</f>
        <v>0</v>
      </c>
      <c r="N880" s="9"/>
      <c r="W880" s="7">
        <f t="shared" si="124"/>
        <v>0</v>
      </c>
    </row>
    <row r="881" spans="1:23" ht="30" x14ac:dyDescent="0.25">
      <c r="A881" s="51"/>
      <c r="B881" s="66"/>
      <c r="C881" s="51"/>
      <c r="D881" s="1" t="s">
        <v>16</v>
      </c>
      <c r="E881" s="3">
        <f>E887</f>
        <v>0</v>
      </c>
      <c r="F881" s="3">
        <f t="shared" ref="F881" si="134">F887</f>
        <v>0</v>
      </c>
      <c r="G881" s="54"/>
      <c r="H881" s="22"/>
      <c r="I881" s="4"/>
      <c r="J881" s="24"/>
      <c r="K881" s="25"/>
      <c r="L881" s="3">
        <f>L887</f>
        <v>0</v>
      </c>
      <c r="N881" s="9"/>
      <c r="W881" s="7">
        <f t="shared" si="124"/>
        <v>0</v>
      </c>
    </row>
    <row r="882" spans="1:23" x14ac:dyDescent="0.25">
      <c r="A882" s="49" t="s">
        <v>497</v>
      </c>
      <c r="B882" s="64" t="s">
        <v>496</v>
      </c>
      <c r="C882" s="49" t="s">
        <v>10</v>
      </c>
      <c r="D882" s="1" t="s">
        <v>11</v>
      </c>
      <c r="E882" s="2">
        <f>E883+E887</f>
        <v>0</v>
      </c>
      <c r="F882" s="2">
        <f>F883+F887</f>
        <v>0</v>
      </c>
      <c r="G882" s="52" t="s">
        <v>499</v>
      </c>
      <c r="H882" s="83" t="s">
        <v>498</v>
      </c>
      <c r="I882" s="84" t="s">
        <v>377</v>
      </c>
      <c r="J882" s="82">
        <v>5.7</v>
      </c>
      <c r="K882" s="85">
        <v>2.5</v>
      </c>
      <c r="L882" s="2">
        <f>L883+L887</f>
        <v>0</v>
      </c>
      <c r="N882" s="9"/>
      <c r="W882" s="7">
        <f t="shared" si="124"/>
        <v>0</v>
      </c>
    </row>
    <row r="883" spans="1:23" ht="60" x14ac:dyDescent="0.25">
      <c r="A883" s="50"/>
      <c r="B883" s="65"/>
      <c r="C883" s="50"/>
      <c r="D883" s="1" t="s">
        <v>332</v>
      </c>
      <c r="E883" s="3">
        <f>E884+E885+E886</f>
        <v>0</v>
      </c>
      <c r="F883" s="3">
        <f>F884+F885+F886</f>
        <v>0</v>
      </c>
      <c r="G883" s="53"/>
      <c r="H883" s="83"/>
      <c r="I883" s="84"/>
      <c r="J883" s="82"/>
      <c r="K883" s="85"/>
      <c r="L883" s="3">
        <f>L884+L885+L886</f>
        <v>0</v>
      </c>
      <c r="N883" s="9"/>
      <c r="W883" s="7">
        <f t="shared" si="124"/>
        <v>0</v>
      </c>
    </row>
    <row r="884" spans="1:23" ht="30" x14ac:dyDescent="0.25">
      <c r="A884" s="50"/>
      <c r="B884" s="65"/>
      <c r="C884" s="50"/>
      <c r="D884" s="1" t="s">
        <v>13</v>
      </c>
      <c r="E884" s="3">
        <v>0</v>
      </c>
      <c r="F884" s="3">
        <v>0</v>
      </c>
      <c r="G884" s="53"/>
      <c r="H884" s="22"/>
      <c r="I884" s="4"/>
      <c r="J884" s="24"/>
      <c r="K884" s="25"/>
      <c r="L884" s="3">
        <v>0</v>
      </c>
      <c r="N884" s="9"/>
      <c r="W884" s="7">
        <f t="shared" si="124"/>
        <v>0</v>
      </c>
    </row>
    <row r="885" spans="1:23" ht="30" x14ac:dyDescent="0.25">
      <c r="A885" s="50"/>
      <c r="B885" s="65"/>
      <c r="C885" s="50"/>
      <c r="D885" s="1" t="s">
        <v>14</v>
      </c>
      <c r="E885" s="3">
        <v>0</v>
      </c>
      <c r="F885" s="3">
        <v>0</v>
      </c>
      <c r="G885" s="53"/>
      <c r="H885" s="22"/>
      <c r="I885" s="4"/>
      <c r="J885" s="24"/>
      <c r="K885" s="25"/>
      <c r="L885" s="3">
        <v>0</v>
      </c>
      <c r="N885" s="9"/>
      <c r="W885" s="7">
        <f t="shared" si="124"/>
        <v>0</v>
      </c>
    </row>
    <row r="886" spans="1:23" ht="60" x14ac:dyDescent="0.25">
      <c r="A886" s="50"/>
      <c r="B886" s="65"/>
      <c r="C886" s="50"/>
      <c r="D886" s="1" t="s">
        <v>15</v>
      </c>
      <c r="E886" s="3">
        <v>0</v>
      </c>
      <c r="F886" s="3">
        <v>0</v>
      </c>
      <c r="G886" s="53"/>
      <c r="H886" s="22"/>
      <c r="I886" s="4"/>
      <c r="J886" s="24"/>
      <c r="K886" s="25"/>
      <c r="L886" s="3">
        <v>0</v>
      </c>
      <c r="N886" s="9"/>
      <c r="W886" s="7">
        <f t="shared" si="124"/>
        <v>0</v>
      </c>
    </row>
    <row r="887" spans="1:23" ht="30" x14ac:dyDescent="0.25">
      <c r="A887" s="51"/>
      <c r="B887" s="66"/>
      <c r="C887" s="51"/>
      <c r="D887" s="1" t="s">
        <v>16</v>
      </c>
      <c r="E887" s="3">
        <v>0</v>
      </c>
      <c r="F887" s="3">
        <v>0</v>
      </c>
      <c r="G887" s="54"/>
      <c r="H887" s="22"/>
      <c r="I887" s="4"/>
      <c r="J887" s="24"/>
      <c r="K887" s="25"/>
      <c r="L887" s="3">
        <v>0</v>
      </c>
      <c r="N887" s="9"/>
      <c r="W887" s="7">
        <f t="shared" si="124"/>
        <v>0</v>
      </c>
    </row>
    <row r="888" spans="1:23" ht="15" customHeight="1" x14ac:dyDescent="0.25">
      <c r="A888" s="49" t="s">
        <v>295</v>
      </c>
      <c r="B888" s="64" t="s">
        <v>296</v>
      </c>
      <c r="C888" s="49" t="s">
        <v>10</v>
      </c>
      <c r="D888" s="1" t="s">
        <v>11</v>
      </c>
      <c r="E888" s="2">
        <f>E889+E893</f>
        <v>150000</v>
      </c>
      <c r="F888" s="2">
        <f>F889+F893</f>
        <v>0</v>
      </c>
      <c r="G888" s="52" t="s">
        <v>509</v>
      </c>
      <c r="H888" s="22"/>
      <c r="I888" s="4"/>
      <c r="J888" s="24"/>
      <c r="K888" s="25"/>
      <c r="L888" s="2">
        <f>L889+L893</f>
        <v>150000</v>
      </c>
      <c r="M888" s="7">
        <f t="shared" si="121"/>
        <v>0</v>
      </c>
      <c r="N888" s="9">
        <f t="shared" si="122"/>
        <v>0</v>
      </c>
      <c r="P888" s="7"/>
      <c r="Q888" s="7"/>
      <c r="W888" s="7">
        <f t="shared" si="124"/>
        <v>150000</v>
      </c>
    </row>
    <row r="889" spans="1:23" ht="45.75" customHeight="1" x14ac:dyDescent="0.25">
      <c r="A889" s="50"/>
      <c r="B889" s="65"/>
      <c r="C889" s="50"/>
      <c r="D889" s="1" t="s">
        <v>332</v>
      </c>
      <c r="E889" s="3">
        <f>E890+E891+E892</f>
        <v>150000</v>
      </c>
      <c r="F889" s="3">
        <f>F890+F891+F892</f>
        <v>0</v>
      </c>
      <c r="G889" s="53"/>
      <c r="H889" s="22"/>
      <c r="I889" s="4"/>
      <c r="J889" s="24"/>
      <c r="K889" s="25"/>
      <c r="L889" s="3">
        <f>L890+L891+L892</f>
        <v>150000</v>
      </c>
      <c r="M889" s="7">
        <f t="shared" si="121"/>
        <v>0</v>
      </c>
      <c r="N889" s="9">
        <f t="shared" si="122"/>
        <v>0</v>
      </c>
      <c r="W889" s="7">
        <f t="shared" si="124"/>
        <v>150000</v>
      </c>
    </row>
    <row r="890" spans="1:23" ht="17.25" customHeight="1" x14ac:dyDescent="0.25">
      <c r="A890" s="50"/>
      <c r="B890" s="65"/>
      <c r="C890" s="50"/>
      <c r="D890" s="1" t="s">
        <v>13</v>
      </c>
      <c r="E890" s="3">
        <f>E896</f>
        <v>150000</v>
      </c>
      <c r="F890" s="3">
        <f t="shared" ref="F890" si="135">F896</f>
        <v>0</v>
      </c>
      <c r="G890" s="53"/>
      <c r="H890" s="22"/>
      <c r="I890" s="4"/>
      <c r="J890" s="24"/>
      <c r="K890" s="25"/>
      <c r="L890" s="3">
        <f>L896</f>
        <v>150000</v>
      </c>
      <c r="M890" s="7">
        <f t="shared" si="121"/>
        <v>0</v>
      </c>
      <c r="N890" s="9">
        <f t="shared" si="122"/>
        <v>0</v>
      </c>
      <c r="W890" s="7">
        <f t="shared" si="124"/>
        <v>150000</v>
      </c>
    </row>
    <row r="891" spans="1:23" ht="30" x14ac:dyDescent="0.25">
      <c r="A891" s="50"/>
      <c r="B891" s="65"/>
      <c r="C891" s="50"/>
      <c r="D891" s="1" t="s">
        <v>14</v>
      </c>
      <c r="E891" s="3">
        <f>E897</f>
        <v>0</v>
      </c>
      <c r="F891" s="3">
        <f t="shared" ref="F891" si="136">F897</f>
        <v>0</v>
      </c>
      <c r="G891" s="53"/>
      <c r="H891" s="22"/>
      <c r="I891" s="4"/>
      <c r="J891" s="24"/>
      <c r="K891" s="25"/>
      <c r="L891" s="3">
        <f>L897</f>
        <v>0</v>
      </c>
      <c r="M891" s="7" t="e">
        <f t="shared" si="121"/>
        <v>#DIV/0!</v>
      </c>
      <c r="N891" s="9" t="e">
        <f t="shared" si="122"/>
        <v>#DIV/0!</v>
      </c>
      <c r="W891" s="7">
        <f t="shared" si="124"/>
        <v>0</v>
      </c>
    </row>
    <row r="892" spans="1:23" ht="60" x14ac:dyDescent="0.25">
      <c r="A892" s="50"/>
      <c r="B892" s="65"/>
      <c r="C892" s="50"/>
      <c r="D892" s="1" t="s">
        <v>15</v>
      </c>
      <c r="E892" s="3">
        <f>E898</f>
        <v>0</v>
      </c>
      <c r="F892" s="3">
        <f t="shared" ref="F892" si="137">F898</f>
        <v>0</v>
      </c>
      <c r="G892" s="53"/>
      <c r="H892" s="22"/>
      <c r="I892" s="4"/>
      <c r="J892" s="24"/>
      <c r="K892" s="25"/>
      <c r="L892" s="3">
        <f>L898</f>
        <v>0</v>
      </c>
      <c r="M892" s="7" t="e">
        <f t="shared" si="121"/>
        <v>#DIV/0!</v>
      </c>
      <c r="N892" s="9" t="e">
        <f t="shared" si="122"/>
        <v>#DIV/0!</v>
      </c>
      <c r="W892" s="7">
        <f t="shared" si="124"/>
        <v>0</v>
      </c>
    </row>
    <row r="893" spans="1:23" ht="30" x14ac:dyDescent="0.25">
      <c r="A893" s="51"/>
      <c r="B893" s="66"/>
      <c r="C893" s="51"/>
      <c r="D893" s="1" t="s">
        <v>16</v>
      </c>
      <c r="E893" s="3">
        <f>E899</f>
        <v>0</v>
      </c>
      <c r="F893" s="3">
        <f t="shared" ref="F893" si="138">F899</f>
        <v>0</v>
      </c>
      <c r="G893" s="54"/>
      <c r="H893" s="22"/>
      <c r="I893" s="4"/>
      <c r="J893" s="24"/>
      <c r="K893" s="25"/>
      <c r="L893" s="3">
        <f>L899</f>
        <v>0</v>
      </c>
      <c r="M893" s="7" t="e">
        <f t="shared" si="121"/>
        <v>#DIV/0!</v>
      </c>
      <c r="N893" s="9" t="e">
        <f t="shared" si="122"/>
        <v>#DIV/0!</v>
      </c>
      <c r="W893" s="7">
        <f t="shared" si="124"/>
        <v>0</v>
      </c>
    </row>
    <row r="894" spans="1:23" ht="15" customHeight="1" x14ac:dyDescent="0.25">
      <c r="A894" s="49" t="s">
        <v>502</v>
      </c>
      <c r="B894" s="64" t="s">
        <v>297</v>
      </c>
      <c r="C894" s="49" t="s">
        <v>10</v>
      </c>
      <c r="D894" s="1" t="s">
        <v>11</v>
      </c>
      <c r="E894" s="2">
        <f>E895+E899</f>
        <v>150000</v>
      </c>
      <c r="F894" s="2">
        <f>F895+F899</f>
        <v>0</v>
      </c>
      <c r="G894" s="52" t="s">
        <v>509</v>
      </c>
      <c r="H894" s="83" t="s">
        <v>298</v>
      </c>
      <c r="I894" s="84" t="s">
        <v>20</v>
      </c>
      <c r="J894" s="82">
        <v>5</v>
      </c>
      <c r="K894" s="85">
        <v>0</v>
      </c>
      <c r="L894" s="2">
        <f>L895+L899</f>
        <v>150000</v>
      </c>
      <c r="M894" s="7">
        <f t="shared" si="121"/>
        <v>0</v>
      </c>
      <c r="N894" s="9">
        <f t="shared" si="122"/>
        <v>0</v>
      </c>
      <c r="W894" s="7">
        <f t="shared" si="124"/>
        <v>150000</v>
      </c>
    </row>
    <row r="895" spans="1:23" ht="60" customHeight="1" x14ac:dyDescent="0.25">
      <c r="A895" s="50"/>
      <c r="B895" s="65"/>
      <c r="C895" s="50"/>
      <c r="D895" s="1" t="s">
        <v>332</v>
      </c>
      <c r="E895" s="3">
        <f>E896+E897+E898</f>
        <v>150000</v>
      </c>
      <c r="F895" s="3">
        <f>F896+F897+F898</f>
        <v>0</v>
      </c>
      <c r="G895" s="53"/>
      <c r="H895" s="83"/>
      <c r="I895" s="84"/>
      <c r="J895" s="82"/>
      <c r="K895" s="85"/>
      <c r="L895" s="3">
        <f>L896+L897+L898</f>
        <v>150000</v>
      </c>
      <c r="M895" s="7">
        <f t="shared" si="121"/>
        <v>0</v>
      </c>
      <c r="N895" s="9">
        <f t="shared" si="122"/>
        <v>0</v>
      </c>
      <c r="W895" s="7">
        <f t="shared" si="124"/>
        <v>150000</v>
      </c>
    </row>
    <row r="896" spans="1:23" ht="15.75" customHeight="1" x14ac:dyDescent="0.25">
      <c r="A896" s="50"/>
      <c r="B896" s="65"/>
      <c r="C896" s="50"/>
      <c r="D896" s="1" t="s">
        <v>13</v>
      </c>
      <c r="E896" s="3">
        <v>150000</v>
      </c>
      <c r="F896" s="3">
        <v>0</v>
      </c>
      <c r="G896" s="53"/>
      <c r="H896" s="22"/>
      <c r="I896" s="4"/>
      <c r="J896" s="24"/>
      <c r="K896" s="25"/>
      <c r="L896" s="3">
        <v>150000</v>
      </c>
      <c r="M896" s="7">
        <f t="shared" ref="M896:M925" si="139">F896/E896*100</f>
        <v>0</v>
      </c>
      <c r="N896" s="9">
        <f t="shared" ref="N896:N925" si="140">F896/L896*100</f>
        <v>0</v>
      </c>
      <c r="W896" s="7">
        <f t="shared" si="124"/>
        <v>150000</v>
      </c>
    </row>
    <row r="897" spans="1:23" ht="30" x14ac:dyDescent="0.25">
      <c r="A897" s="50"/>
      <c r="B897" s="65"/>
      <c r="C897" s="50"/>
      <c r="D897" s="1" t="s">
        <v>14</v>
      </c>
      <c r="E897" s="3">
        <v>0</v>
      </c>
      <c r="F897" s="3">
        <v>0</v>
      </c>
      <c r="G897" s="53"/>
      <c r="H897" s="22"/>
      <c r="I897" s="4"/>
      <c r="J897" s="24"/>
      <c r="K897" s="25"/>
      <c r="L897" s="3">
        <v>0</v>
      </c>
      <c r="M897" s="7" t="e">
        <f t="shared" si="139"/>
        <v>#DIV/0!</v>
      </c>
      <c r="N897" s="9" t="e">
        <f t="shared" si="140"/>
        <v>#DIV/0!</v>
      </c>
      <c r="W897" s="7">
        <f t="shared" si="124"/>
        <v>0</v>
      </c>
    </row>
    <row r="898" spans="1:23" ht="60" x14ac:dyDescent="0.25">
      <c r="A898" s="50"/>
      <c r="B898" s="65"/>
      <c r="C898" s="50"/>
      <c r="D898" s="1" t="s">
        <v>15</v>
      </c>
      <c r="E898" s="3">
        <v>0</v>
      </c>
      <c r="F898" s="3">
        <v>0</v>
      </c>
      <c r="G898" s="53"/>
      <c r="H898" s="22"/>
      <c r="I898" s="4"/>
      <c r="J898" s="24"/>
      <c r="K898" s="25"/>
      <c r="L898" s="3">
        <v>0</v>
      </c>
      <c r="M898" s="7" t="e">
        <f t="shared" si="139"/>
        <v>#DIV/0!</v>
      </c>
      <c r="N898" s="9" t="e">
        <f t="shared" si="140"/>
        <v>#DIV/0!</v>
      </c>
      <c r="W898" s="7">
        <f t="shared" si="124"/>
        <v>0</v>
      </c>
    </row>
    <row r="899" spans="1:23" ht="30" x14ac:dyDescent="0.25">
      <c r="A899" s="51"/>
      <c r="B899" s="66"/>
      <c r="C899" s="51"/>
      <c r="D899" s="1" t="s">
        <v>16</v>
      </c>
      <c r="E899" s="3">
        <v>0</v>
      </c>
      <c r="F899" s="3">
        <v>0</v>
      </c>
      <c r="G899" s="54"/>
      <c r="H899" s="22"/>
      <c r="I899" s="4"/>
      <c r="J899" s="24"/>
      <c r="K899" s="25"/>
      <c r="L899" s="3">
        <v>0</v>
      </c>
      <c r="M899" s="7" t="e">
        <f t="shared" si="139"/>
        <v>#DIV/0!</v>
      </c>
      <c r="N899" s="9" t="e">
        <f t="shared" si="140"/>
        <v>#DIV/0!</v>
      </c>
      <c r="W899" s="7">
        <f t="shared" si="124"/>
        <v>0</v>
      </c>
    </row>
    <row r="900" spans="1:23" x14ac:dyDescent="0.25">
      <c r="A900" s="49" t="s">
        <v>500</v>
      </c>
      <c r="B900" s="64" t="s">
        <v>487</v>
      </c>
      <c r="C900" s="49"/>
      <c r="D900" s="1" t="s">
        <v>11</v>
      </c>
      <c r="E900" s="2">
        <f>E901+E905</f>
        <v>11048500</v>
      </c>
      <c r="F900" s="2">
        <f>F901+F905</f>
        <v>8384049.2000000002</v>
      </c>
      <c r="G900" s="52" t="s">
        <v>664</v>
      </c>
      <c r="H900" s="22"/>
      <c r="I900" s="4"/>
      <c r="J900" s="24"/>
      <c r="K900" s="25"/>
      <c r="L900" s="2">
        <f>L901+L905</f>
        <v>11048500</v>
      </c>
      <c r="M900" s="7">
        <f t="shared" ref="M900:M905" si="141">F900/E900*100</f>
        <v>75.884049418473097</v>
      </c>
      <c r="N900" s="9">
        <f t="shared" ref="N900:N905" si="142">F900/L900*100</f>
        <v>75.884049418473097</v>
      </c>
      <c r="W900" s="7">
        <f t="shared" si="124"/>
        <v>11048500</v>
      </c>
    </row>
    <row r="901" spans="1:23" ht="60" x14ac:dyDescent="0.25">
      <c r="A901" s="50"/>
      <c r="B901" s="65"/>
      <c r="C901" s="50"/>
      <c r="D901" s="1" t="s">
        <v>332</v>
      </c>
      <c r="E901" s="3">
        <f>E902+E903+E904</f>
        <v>11048500</v>
      </c>
      <c r="F901" s="3">
        <f>F902+F903+F904</f>
        <v>8384049.2000000002</v>
      </c>
      <c r="G901" s="53"/>
      <c r="H901" s="22"/>
      <c r="I901" s="4"/>
      <c r="J901" s="24"/>
      <c r="K901" s="25"/>
      <c r="L901" s="3">
        <f>L902+L903+L904</f>
        <v>11048500</v>
      </c>
      <c r="M901" s="7">
        <f t="shared" si="141"/>
        <v>75.884049418473097</v>
      </c>
      <c r="N901" s="9">
        <f t="shared" si="142"/>
        <v>75.884049418473097</v>
      </c>
      <c r="W901" s="7">
        <f t="shared" si="124"/>
        <v>11048500</v>
      </c>
    </row>
    <row r="902" spans="1:23" ht="30" x14ac:dyDescent="0.25">
      <c r="A902" s="50"/>
      <c r="B902" s="65"/>
      <c r="C902" s="50"/>
      <c r="D902" s="1" t="s">
        <v>13</v>
      </c>
      <c r="E902" s="3">
        <f>E908+E928</f>
        <v>1194000</v>
      </c>
      <c r="F902" s="3">
        <f>F908+F928</f>
        <v>978357</v>
      </c>
      <c r="G902" s="53"/>
      <c r="H902" s="22"/>
      <c r="I902" s="4"/>
      <c r="J902" s="24"/>
      <c r="K902" s="25"/>
      <c r="L902" s="3">
        <f>L908+L928</f>
        <v>1194000</v>
      </c>
      <c r="M902" s="7">
        <f t="shared" si="141"/>
        <v>81.939447236180911</v>
      </c>
      <c r="N902" s="9">
        <f t="shared" si="142"/>
        <v>81.939447236180911</v>
      </c>
      <c r="W902" s="7">
        <f t="shared" si="124"/>
        <v>1194000</v>
      </c>
    </row>
    <row r="903" spans="1:23" ht="30" x14ac:dyDescent="0.25">
      <c r="A903" s="50"/>
      <c r="B903" s="65"/>
      <c r="C903" s="50"/>
      <c r="D903" s="1" t="s">
        <v>14</v>
      </c>
      <c r="E903" s="3">
        <f>E916</f>
        <v>9854500</v>
      </c>
      <c r="F903" s="3">
        <f>F916</f>
        <v>7405692.2000000002</v>
      </c>
      <c r="G903" s="53"/>
      <c r="H903" s="22"/>
      <c r="I903" s="4"/>
      <c r="J903" s="24"/>
      <c r="K903" s="25"/>
      <c r="L903" s="3">
        <f>L916</f>
        <v>9854500</v>
      </c>
      <c r="M903" s="7">
        <f t="shared" si="141"/>
        <v>75.150359734131627</v>
      </c>
      <c r="N903" s="9">
        <f t="shared" si="142"/>
        <v>75.150359734131627</v>
      </c>
      <c r="W903" s="7">
        <f t="shared" ref="W903:W931" si="143">L903-X903</f>
        <v>9854500</v>
      </c>
    </row>
    <row r="904" spans="1:23" ht="60" x14ac:dyDescent="0.25">
      <c r="A904" s="50"/>
      <c r="B904" s="65"/>
      <c r="C904" s="50"/>
      <c r="D904" s="1" t="s">
        <v>15</v>
      </c>
      <c r="E904" s="3">
        <f>E924</f>
        <v>0</v>
      </c>
      <c r="F904" s="3">
        <f>F924</f>
        <v>0</v>
      </c>
      <c r="G904" s="53"/>
      <c r="H904" s="22"/>
      <c r="I904" s="4"/>
      <c r="J904" s="24"/>
      <c r="K904" s="25"/>
      <c r="L904" s="3">
        <f>L924</f>
        <v>0</v>
      </c>
      <c r="M904" s="7" t="e">
        <f t="shared" si="141"/>
        <v>#DIV/0!</v>
      </c>
      <c r="N904" s="9" t="e">
        <f t="shared" si="142"/>
        <v>#DIV/0!</v>
      </c>
      <c r="W904" s="7">
        <f t="shared" si="143"/>
        <v>0</v>
      </c>
    </row>
    <row r="905" spans="1:23" ht="30" x14ac:dyDescent="0.25">
      <c r="A905" s="51"/>
      <c r="B905" s="66"/>
      <c r="C905" s="51"/>
      <c r="D905" s="1" t="s">
        <v>16</v>
      </c>
      <c r="E905" s="3">
        <f>E925</f>
        <v>0</v>
      </c>
      <c r="F905" s="3">
        <f>F925</f>
        <v>0</v>
      </c>
      <c r="G905" s="54"/>
      <c r="H905" s="22"/>
      <c r="I905" s="4"/>
      <c r="J905" s="24"/>
      <c r="K905" s="25"/>
      <c r="L905" s="3">
        <f>L925</f>
        <v>0</v>
      </c>
      <c r="M905" s="7" t="e">
        <f t="shared" si="141"/>
        <v>#DIV/0!</v>
      </c>
      <c r="N905" s="9" t="e">
        <f t="shared" si="142"/>
        <v>#DIV/0!</v>
      </c>
      <c r="W905" s="7">
        <f t="shared" si="143"/>
        <v>0</v>
      </c>
    </row>
    <row r="906" spans="1:23" ht="15" customHeight="1" x14ac:dyDescent="0.25">
      <c r="A906" s="49" t="s">
        <v>501</v>
      </c>
      <c r="B906" s="64" t="s">
        <v>457</v>
      </c>
      <c r="C906" s="49"/>
      <c r="D906" s="1" t="s">
        <v>11</v>
      </c>
      <c r="E906" s="2">
        <f>E907+E925</f>
        <v>10596200</v>
      </c>
      <c r="F906" s="2">
        <f>F907+F925</f>
        <v>7970549.2000000002</v>
      </c>
      <c r="G906" s="52" t="s">
        <v>663</v>
      </c>
      <c r="H906" s="67"/>
      <c r="I906" s="58"/>
      <c r="J906" s="61"/>
      <c r="K906" s="124"/>
      <c r="L906" s="2">
        <f>L907+L925</f>
        <v>10596200</v>
      </c>
      <c r="M906" s="7">
        <f t="shared" si="139"/>
        <v>75.220826333968787</v>
      </c>
      <c r="N906" s="9">
        <f t="shared" si="140"/>
        <v>75.220826333968787</v>
      </c>
      <c r="W906" s="7">
        <f t="shared" si="143"/>
        <v>10596200</v>
      </c>
    </row>
    <row r="907" spans="1:23" ht="48" customHeight="1" x14ac:dyDescent="0.25">
      <c r="A907" s="50"/>
      <c r="B907" s="65"/>
      <c r="C907" s="50"/>
      <c r="D907" s="1" t="s">
        <v>332</v>
      </c>
      <c r="E907" s="3">
        <f>E908+E916+E924</f>
        <v>10596200</v>
      </c>
      <c r="F907" s="3">
        <f>F908+F916+F924</f>
        <v>7970549.2000000002</v>
      </c>
      <c r="G907" s="53"/>
      <c r="H907" s="68"/>
      <c r="I907" s="59"/>
      <c r="J907" s="62"/>
      <c r="K907" s="125"/>
      <c r="L907" s="3">
        <f>L908+L916+L924</f>
        <v>10596200</v>
      </c>
      <c r="M907" s="7">
        <f t="shared" si="139"/>
        <v>75.220826333968787</v>
      </c>
      <c r="N907" s="9">
        <f t="shared" si="140"/>
        <v>75.220826333968787</v>
      </c>
      <c r="P907" s="8">
        <v>10596200</v>
      </c>
      <c r="W907" s="7">
        <f t="shared" si="143"/>
        <v>10596200</v>
      </c>
    </row>
    <row r="908" spans="1:23" ht="30" x14ac:dyDescent="0.25">
      <c r="A908" s="50"/>
      <c r="B908" s="65"/>
      <c r="C908" s="50"/>
      <c r="D908" s="1" t="s">
        <v>13</v>
      </c>
      <c r="E908" s="3">
        <f>E909+E910+E911+E912+E913+E914+E915</f>
        <v>741700</v>
      </c>
      <c r="F908" s="3">
        <f>F909+F910+F911+F912+F913+F914+F915</f>
        <v>564857</v>
      </c>
      <c r="G908" s="53"/>
      <c r="H908" s="69"/>
      <c r="I908" s="60"/>
      <c r="J908" s="63"/>
      <c r="K908" s="126"/>
      <c r="L908" s="3">
        <f>L909+L910+L911+L912+L913+L914+L915</f>
        <v>741700</v>
      </c>
      <c r="M908" s="7">
        <f t="shared" si="139"/>
        <v>76.157071592287977</v>
      </c>
      <c r="N908" s="9">
        <f t="shared" si="140"/>
        <v>76.157071592287977</v>
      </c>
      <c r="P908" s="8">
        <v>741700</v>
      </c>
      <c r="W908" s="7">
        <f t="shared" si="143"/>
        <v>741700</v>
      </c>
    </row>
    <row r="909" spans="1:23" ht="75.75" customHeight="1" x14ac:dyDescent="0.25">
      <c r="A909" s="50"/>
      <c r="B909" s="65"/>
      <c r="C909" s="50"/>
      <c r="D909" s="1" t="s">
        <v>10</v>
      </c>
      <c r="E909" s="3">
        <v>311600</v>
      </c>
      <c r="F909" s="3">
        <v>241619</v>
      </c>
      <c r="G909" s="53"/>
      <c r="H909" s="26"/>
      <c r="I909" s="20"/>
      <c r="J909" s="21"/>
      <c r="K909" s="45"/>
      <c r="L909" s="3">
        <v>311600</v>
      </c>
      <c r="N909" s="9"/>
      <c r="W909" s="7">
        <f t="shared" si="143"/>
        <v>311600</v>
      </c>
    </row>
    <row r="910" spans="1:23" ht="60" x14ac:dyDescent="0.25">
      <c r="A910" s="50"/>
      <c r="B910" s="65"/>
      <c r="C910" s="50"/>
      <c r="D910" s="1" t="s">
        <v>205</v>
      </c>
      <c r="E910" s="3">
        <v>0</v>
      </c>
      <c r="F910" s="3">
        <v>0</v>
      </c>
      <c r="G910" s="53"/>
      <c r="H910" s="26"/>
      <c r="I910" s="20"/>
      <c r="J910" s="21"/>
      <c r="K910" s="45"/>
      <c r="L910" s="3">
        <v>0</v>
      </c>
      <c r="N910" s="9"/>
      <c r="W910" s="7">
        <f t="shared" si="143"/>
        <v>0</v>
      </c>
    </row>
    <row r="911" spans="1:23" ht="75" x14ac:dyDescent="0.25">
      <c r="A911" s="50"/>
      <c r="B911" s="65"/>
      <c r="C911" s="50"/>
      <c r="D911" s="1" t="s">
        <v>458</v>
      </c>
      <c r="E911" s="3">
        <v>106750</v>
      </c>
      <c r="F911" s="3">
        <v>106750</v>
      </c>
      <c r="G911" s="53"/>
      <c r="H911" s="26"/>
      <c r="I911" s="20"/>
      <c r="J911" s="21"/>
      <c r="K911" s="45"/>
      <c r="L911" s="3">
        <v>106750</v>
      </c>
      <c r="N911" s="9"/>
      <c r="W911" s="7">
        <f t="shared" si="143"/>
        <v>106750</v>
      </c>
    </row>
    <row r="912" spans="1:23" ht="60" x14ac:dyDescent="0.25">
      <c r="A912" s="50"/>
      <c r="B912" s="65"/>
      <c r="C912" s="50"/>
      <c r="D912" s="1" t="s">
        <v>207</v>
      </c>
      <c r="E912" s="3">
        <v>0</v>
      </c>
      <c r="F912" s="3">
        <v>0</v>
      </c>
      <c r="G912" s="53"/>
      <c r="H912" s="26"/>
      <c r="I912" s="20"/>
      <c r="J912" s="21"/>
      <c r="K912" s="45"/>
      <c r="L912" s="3">
        <v>0</v>
      </c>
      <c r="N912" s="9"/>
      <c r="W912" s="7">
        <f t="shared" si="143"/>
        <v>0</v>
      </c>
    </row>
    <row r="913" spans="1:23" ht="60" x14ac:dyDescent="0.25">
      <c r="A913" s="50"/>
      <c r="B913" s="65"/>
      <c r="C913" s="50"/>
      <c r="D913" s="1" t="s">
        <v>459</v>
      </c>
      <c r="E913" s="3">
        <v>208200</v>
      </c>
      <c r="F913" s="3">
        <v>208200</v>
      </c>
      <c r="G913" s="53"/>
      <c r="H913" s="26"/>
      <c r="I913" s="20"/>
      <c r="J913" s="21"/>
      <c r="K913" s="45"/>
      <c r="L913" s="3">
        <v>208200</v>
      </c>
      <c r="N913" s="9"/>
      <c r="W913" s="7">
        <f t="shared" si="143"/>
        <v>208200</v>
      </c>
    </row>
    <row r="914" spans="1:23" ht="90" x14ac:dyDescent="0.25">
      <c r="A914" s="50"/>
      <c r="B914" s="65"/>
      <c r="C914" s="50"/>
      <c r="D914" s="1" t="s">
        <v>460</v>
      </c>
      <c r="E914" s="3">
        <v>106750</v>
      </c>
      <c r="F914" s="3">
        <v>0</v>
      </c>
      <c r="G914" s="53"/>
      <c r="H914" s="26"/>
      <c r="I914" s="20"/>
      <c r="J914" s="21"/>
      <c r="K914" s="45"/>
      <c r="L914" s="3">
        <v>106750</v>
      </c>
      <c r="N914" s="9"/>
      <c r="W914" s="7">
        <f t="shared" si="143"/>
        <v>106750</v>
      </c>
    </row>
    <row r="915" spans="1:23" ht="142.5" customHeight="1" x14ac:dyDescent="0.25">
      <c r="A915" s="50"/>
      <c r="B915" s="65"/>
      <c r="C915" s="50"/>
      <c r="D915" s="1" t="s">
        <v>477</v>
      </c>
      <c r="E915" s="3">
        <v>8400</v>
      </c>
      <c r="F915" s="3">
        <v>8288</v>
      </c>
      <c r="G915" s="53"/>
      <c r="H915" s="26"/>
      <c r="I915" s="20"/>
      <c r="J915" s="21"/>
      <c r="K915" s="45"/>
      <c r="L915" s="3">
        <v>8400</v>
      </c>
      <c r="N915" s="9"/>
      <c r="W915" s="7">
        <f t="shared" si="143"/>
        <v>8400</v>
      </c>
    </row>
    <row r="916" spans="1:23" ht="30" x14ac:dyDescent="0.25">
      <c r="A916" s="50"/>
      <c r="B916" s="65"/>
      <c r="C916" s="50"/>
      <c r="D916" s="1" t="s">
        <v>14</v>
      </c>
      <c r="E916" s="3">
        <f>E917+E918+E919+E920+E921+E922+E923</f>
        <v>9854500</v>
      </c>
      <c r="F916" s="3">
        <f>F917+F918+F919+F920+F921+F922+F923</f>
        <v>7405692.2000000002</v>
      </c>
      <c r="G916" s="53"/>
      <c r="H916" s="22"/>
      <c r="I916" s="4"/>
      <c r="J916" s="24"/>
      <c r="K916" s="25"/>
      <c r="L916" s="3">
        <f>L917+L918+L919+L920+L921+L922+L923</f>
        <v>9854500</v>
      </c>
      <c r="M916" s="7">
        <f t="shared" si="139"/>
        <v>75.150359734131627</v>
      </c>
      <c r="N916" s="9">
        <f t="shared" si="140"/>
        <v>75.150359734131627</v>
      </c>
      <c r="P916" s="8">
        <v>9854500</v>
      </c>
      <c r="W916" s="7">
        <f t="shared" si="143"/>
        <v>9854500</v>
      </c>
    </row>
    <row r="917" spans="1:23" ht="90" x14ac:dyDescent="0.25">
      <c r="A917" s="50"/>
      <c r="B917" s="65"/>
      <c r="C917" s="50"/>
      <c r="D917" s="1" t="s">
        <v>10</v>
      </c>
      <c r="E917" s="3">
        <v>4140100</v>
      </c>
      <c r="F917" s="3">
        <v>3210081</v>
      </c>
      <c r="G917" s="53"/>
      <c r="H917" s="22"/>
      <c r="I917" s="4"/>
      <c r="J917" s="24"/>
      <c r="K917" s="25"/>
      <c r="L917" s="3">
        <v>4140100</v>
      </c>
      <c r="N917" s="9"/>
      <c r="W917" s="7">
        <f t="shared" si="143"/>
        <v>4140100</v>
      </c>
    </row>
    <row r="918" spans="1:23" ht="60" x14ac:dyDescent="0.25">
      <c r="A918" s="50"/>
      <c r="B918" s="65"/>
      <c r="C918" s="50"/>
      <c r="D918" s="1" t="s">
        <v>205</v>
      </c>
      <c r="E918" s="3">
        <v>0</v>
      </c>
      <c r="F918" s="3">
        <v>0</v>
      </c>
      <c r="G918" s="53"/>
      <c r="H918" s="22"/>
      <c r="I918" s="4"/>
      <c r="J918" s="24"/>
      <c r="K918" s="25"/>
      <c r="L918" s="3">
        <v>0</v>
      </c>
      <c r="N918" s="9"/>
      <c r="W918" s="7">
        <f t="shared" si="143"/>
        <v>0</v>
      </c>
    </row>
    <row r="919" spans="1:23" ht="75" x14ac:dyDescent="0.25">
      <c r="A919" s="50"/>
      <c r="B919" s="65"/>
      <c r="C919" s="50"/>
      <c r="D919" s="1" t="s">
        <v>458</v>
      </c>
      <c r="E919" s="3">
        <v>1418200</v>
      </c>
      <c r="F919" s="3">
        <v>1418200</v>
      </c>
      <c r="G919" s="53"/>
      <c r="H919" s="22"/>
      <c r="I919" s="4"/>
      <c r="J919" s="24"/>
      <c r="K919" s="25"/>
      <c r="L919" s="3">
        <v>1418200</v>
      </c>
      <c r="N919" s="9"/>
      <c r="W919" s="7">
        <f t="shared" si="143"/>
        <v>1418200</v>
      </c>
    </row>
    <row r="920" spans="1:23" ht="60" x14ac:dyDescent="0.25">
      <c r="A920" s="50"/>
      <c r="B920" s="65"/>
      <c r="C920" s="50"/>
      <c r="D920" s="1" t="s">
        <v>207</v>
      </c>
      <c r="E920" s="3">
        <v>0</v>
      </c>
      <c r="F920" s="3">
        <v>0</v>
      </c>
      <c r="G920" s="53"/>
      <c r="H920" s="22"/>
      <c r="I920" s="4"/>
      <c r="J920" s="24"/>
      <c r="K920" s="25"/>
      <c r="L920" s="3">
        <v>0</v>
      </c>
      <c r="N920" s="9"/>
      <c r="W920" s="7">
        <f t="shared" si="143"/>
        <v>0</v>
      </c>
    </row>
    <row r="921" spans="1:23" ht="60" x14ac:dyDescent="0.25">
      <c r="A921" s="50"/>
      <c r="B921" s="65"/>
      <c r="C921" s="50"/>
      <c r="D921" s="1" t="s">
        <v>459</v>
      </c>
      <c r="E921" s="3">
        <v>2766400</v>
      </c>
      <c r="F921" s="3">
        <v>2766400</v>
      </c>
      <c r="G921" s="53"/>
      <c r="H921" s="22"/>
      <c r="I921" s="4"/>
      <c r="J921" s="24"/>
      <c r="K921" s="25"/>
      <c r="L921" s="3">
        <v>2766400</v>
      </c>
      <c r="N921" s="9"/>
      <c r="W921" s="7">
        <f t="shared" si="143"/>
        <v>2766400</v>
      </c>
    </row>
    <row r="922" spans="1:23" ht="90" x14ac:dyDescent="0.25">
      <c r="A922" s="50"/>
      <c r="B922" s="65"/>
      <c r="C922" s="50"/>
      <c r="D922" s="1" t="s">
        <v>460</v>
      </c>
      <c r="E922" s="3">
        <v>1418200</v>
      </c>
      <c r="F922" s="3">
        <v>0</v>
      </c>
      <c r="G922" s="53"/>
      <c r="H922" s="22"/>
      <c r="I922" s="4"/>
      <c r="J922" s="24"/>
      <c r="K922" s="25"/>
      <c r="L922" s="3">
        <v>1418200</v>
      </c>
      <c r="N922" s="9"/>
      <c r="W922" s="7">
        <f t="shared" si="143"/>
        <v>1418200</v>
      </c>
    </row>
    <row r="923" spans="1:23" ht="139.5" customHeight="1" x14ac:dyDescent="0.25">
      <c r="A923" s="50"/>
      <c r="B923" s="65"/>
      <c r="C923" s="50"/>
      <c r="D923" s="1" t="s">
        <v>477</v>
      </c>
      <c r="E923" s="3">
        <v>111600</v>
      </c>
      <c r="F923" s="3">
        <v>11011.2</v>
      </c>
      <c r="G923" s="53"/>
      <c r="H923" s="22"/>
      <c r="I923" s="4"/>
      <c r="J923" s="24"/>
      <c r="K923" s="25"/>
      <c r="L923" s="3">
        <v>111600</v>
      </c>
      <c r="N923" s="9"/>
      <c r="W923" s="7">
        <f t="shared" si="143"/>
        <v>111600</v>
      </c>
    </row>
    <row r="924" spans="1:23" ht="60" x14ac:dyDescent="0.25">
      <c r="A924" s="50"/>
      <c r="B924" s="65"/>
      <c r="C924" s="50"/>
      <c r="D924" s="1" t="s">
        <v>15</v>
      </c>
      <c r="E924" s="3">
        <v>0</v>
      </c>
      <c r="F924" s="3">
        <v>0</v>
      </c>
      <c r="G924" s="53"/>
      <c r="H924" s="22"/>
      <c r="I924" s="4"/>
      <c r="J924" s="24"/>
      <c r="K924" s="25"/>
      <c r="L924" s="3">
        <v>0</v>
      </c>
      <c r="M924" s="7" t="e">
        <f t="shared" si="139"/>
        <v>#DIV/0!</v>
      </c>
      <c r="N924" s="9" t="e">
        <f t="shared" si="140"/>
        <v>#DIV/0!</v>
      </c>
      <c r="W924" s="7">
        <f t="shared" si="143"/>
        <v>0</v>
      </c>
    </row>
    <row r="925" spans="1:23" ht="30" x14ac:dyDescent="0.25">
      <c r="A925" s="51"/>
      <c r="B925" s="66"/>
      <c r="C925" s="51"/>
      <c r="D925" s="1" t="s">
        <v>16</v>
      </c>
      <c r="E925" s="3">
        <v>0</v>
      </c>
      <c r="F925" s="3">
        <v>0</v>
      </c>
      <c r="G925" s="54"/>
      <c r="H925" s="22"/>
      <c r="I925" s="4"/>
      <c r="J925" s="24"/>
      <c r="K925" s="25"/>
      <c r="L925" s="3">
        <v>0</v>
      </c>
      <c r="M925" s="7" t="e">
        <f t="shared" si="139"/>
        <v>#DIV/0!</v>
      </c>
      <c r="N925" s="9" t="e">
        <f t="shared" si="140"/>
        <v>#DIV/0!</v>
      </c>
      <c r="W925" s="7">
        <f t="shared" si="143"/>
        <v>0</v>
      </c>
    </row>
    <row r="926" spans="1:23" x14ac:dyDescent="0.25">
      <c r="A926" s="49" t="s">
        <v>554</v>
      </c>
      <c r="B926" s="64" t="s">
        <v>555</v>
      </c>
      <c r="C926" s="49" t="s">
        <v>556</v>
      </c>
      <c r="D926" s="1" t="s">
        <v>11</v>
      </c>
      <c r="E926" s="2">
        <f>E927+E931</f>
        <v>452300</v>
      </c>
      <c r="F926" s="2">
        <f>F927+F931</f>
        <v>413500</v>
      </c>
      <c r="G926" s="52" t="s">
        <v>700</v>
      </c>
      <c r="H926" s="83" t="s">
        <v>557</v>
      </c>
      <c r="I926" s="84" t="s">
        <v>399</v>
      </c>
      <c r="J926" s="82">
        <v>23</v>
      </c>
      <c r="K926" s="85">
        <v>20</v>
      </c>
      <c r="L926" s="2">
        <f>L927+L931</f>
        <v>452300</v>
      </c>
      <c r="M926" s="7">
        <f t="shared" ref="M926" si="144">F926/E926*100</f>
        <v>91.42162281671456</v>
      </c>
      <c r="N926" s="9">
        <f t="shared" ref="N926" si="145">F926/L926*100</f>
        <v>91.42162281671456</v>
      </c>
      <c r="W926" s="7">
        <f t="shared" si="143"/>
        <v>452300</v>
      </c>
    </row>
    <row r="927" spans="1:23" ht="60" x14ac:dyDescent="0.25">
      <c r="A927" s="50"/>
      <c r="B927" s="65"/>
      <c r="C927" s="50"/>
      <c r="D927" s="1" t="s">
        <v>332</v>
      </c>
      <c r="E927" s="3">
        <f>E928+E929+E930</f>
        <v>452300</v>
      </c>
      <c r="F927" s="3">
        <f>F928+F929+F930</f>
        <v>413500</v>
      </c>
      <c r="G927" s="53"/>
      <c r="H927" s="83"/>
      <c r="I927" s="84"/>
      <c r="J927" s="82"/>
      <c r="K927" s="85"/>
      <c r="L927" s="3">
        <f>L928+L929+L930</f>
        <v>452300</v>
      </c>
      <c r="W927" s="7">
        <f t="shared" si="143"/>
        <v>452300</v>
      </c>
    </row>
    <row r="928" spans="1:23" ht="30" x14ac:dyDescent="0.25">
      <c r="A928" s="50"/>
      <c r="B928" s="65"/>
      <c r="C928" s="50"/>
      <c r="D928" s="1" t="s">
        <v>13</v>
      </c>
      <c r="E928" s="3">
        <v>452300</v>
      </c>
      <c r="F928" s="3">
        <v>413500</v>
      </c>
      <c r="G928" s="53"/>
      <c r="H928" s="22" t="s">
        <v>570</v>
      </c>
      <c r="I928" s="23" t="s">
        <v>399</v>
      </c>
      <c r="J928" s="24">
        <v>7</v>
      </c>
      <c r="K928" s="25">
        <v>7</v>
      </c>
      <c r="L928" s="3">
        <v>452300</v>
      </c>
      <c r="W928" s="7">
        <f t="shared" si="143"/>
        <v>452300</v>
      </c>
    </row>
    <row r="929" spans="1:23" ht="30" x14ac:dyDescent="0.25">
      <c r="A929" s="50"/>
      <c r="B929" s="65"/>
      <c r="C929" s="50"/>
      <c r="D929" s="1" t="s">
        <v>14</v>
      </c>
      <c r="E929" s="3">
        <v>0</v>
      </c>
      <c r="F929" s="3">
        <v>0</v>
      </c>
      <c r="G929" s="53"/>
      <c r="H929" s="22"/>
      <c r="I929" s="4"/>
      <c r="J929" s="24"/>
      <c r="K929" s="25"/>
      <c r="L929" s="3">
        <v>0</v>
      </c>
      <c r="W929" s="7">
        <f t="shared" si="143"/>
        <v>0</v>
      </c>
    </row>
    <row r="930" spans="1:23" ht="60" x14ac:dyDescent="0.25">
      <c r="A930" s="50"/>
      <c r="B930" s="65"/>
      <c r="C930" s="50"/>
      <c r="D930" s="1" t="s">
        <v>15</v>
      </c>
      <c r="E930" s="3">
        <v>0</v>
      </c>
      <c r="F930" s="3">
        <v>0</v>
      </c>
      <c r="G930" s="53"/>
      <c r="H930" s="22"/>
      <c r="I930" s="4"/>
      <c r="J930" s="24"/>
      <c r="K930" s="25"/>
      <c r="L930" s="3">
        <v>0</v>
      </c>
      <c r="W930" s="7">
        <f t="shared" si="143"/>
        <v>0</v>
      </c>
    </row>
    <row r="931" spans="1:23" ht="30" x14ac:dyDescent="0.25">
      <c r="A931" s="51"/>
      <c r="B931" s="66"/>
      <c r="C931" s="51"/>
      <c r="D931" s="1" t="s">
        <v>16</v>
      </c>
      <c r="E931" s="3">
        <v>0</v>
      </c>
      <c r="F931" s="3">
        <v>0</v>
      </c>
      <c r="G931" s="54"/>
      <c r="H931" s="22"/>
      <c r="I931" s="4"/>
      <c r="J931" s="24"/>
      <c r="K931" s="25"/>
      <c r="L931" s="3">
        <v>0</v>
      </c>
      <c r="W931" s="7">
        <f t="shared" si="143"/>
        <v>0</v>
      </c>
    </row>
  </sheetData>
  <sheetProtection autoFilter="0"/>
  <protectedRanges>
    <protectedRange sqref="K686:K687 K702:K707 K6:K23 K112:K133 K710:K711 K46:K49 K407:K409 K435:K442 K576:K597 K696:K699 K734:K761 K767 K792:K803 K28:K31 K215:K223 K257:K265 K293:K301 K446:K448 K602:K609 K722:K729 K452:K460 K615:K627 K630:K681 K773 K179:K181 K233:K235 K276:K277 K329:K337 K388:K397 K53:K55 K74 K191:K193 K239:K247 K281:K283 K311:K319 K344:K361 K366:K373 K519:K544 K848:K931 K152:K163 K36:K37 K76:K110 K419:K430 K464:K466 K476:K484 K470:K472 G6:G61 K816:K839 G828:G931 K40:K43 K60:K61 G74:G133 G152:G803 K378:K385" name="Диапазон1"/>
    <protectedRange sqref="K24:K27" name="Диапазон1_1"/>
    <protectedRange sqref="K44:K45" name="Диапазон1_2"/>
    <protectedRange sqref="K75" name="Диапазон1_3"/>
    <protectedRange sqref="K730:K733" name="Диапазон1_14"/>
    <protectedRange sqref="K194:K214" name="Диапазон1_17"/>
    <protectedRange sqref="K248:K256" name="Диапазон1_18"/>
    <protectedRange sqref="K284:K292" name="Диапазон1_19"/>
    <protectedRange sqref="K443:K445" name="Диапазон1_20"/>
    <protectedRange sqref="K598:K601" name="Диапазон1_21"/>
    <protectedRange sqref="K718:K721" name="Диапазон1_22"/>
    <protectedRange sqref="K398:K399" name="Диапазон1_4_1"/>
    <protectedRange sqref="K449:K451 K467:K469 K461:K463 K473:K475" name="Диапазон1_23"/>
    <protectedRange sqref="K571" name="Диапазон1_10_1"/>
    <protectedRange sqref="K628:K629" name="Диапазон1_25"/>
    <protectedRange sqref="K682:K683" name="Диапазон1_26"/>
    <protectedRange sqref="K167:K169" name="Диапазон1_6"/>
    <protectedRange sqref="K224:K229" name="Диапазон1_9"/>
    <protectedRange sqref="K266:K271" name="Диапазон1_10"/>
    <protectedRange sqref="K320:K328" name="Диапазон1_11"/>
    <protectedRange sqref="K182:K190" name="Диапазон1_32"/>
    <protectedRange sqref="K236:K238" name="Диапазон1_33"/>
    <protectedRange sqref="K278:K280" name="Диапазон1_34"/>
    <protectedRange sqref="K485:K490 K495:K518" name="Диапазон1_38"/>
    <protectedRange sqref="K692:K693" name="Диапазон1_39"/>
    <protectedRange sqref="K690:K691" name="Диапазон1_11_1_1"/>
    <protectedRange sqref="K694:K695" name="Диапазон1_12_1_1"/>
    <protectedRange sqref="K170:K178" name="Диапазон1_6_2"/>
    <protectedRange sqref="K230:K232" name="Диапазон1_9_2"/>
    <protectedRange sqref="K272:K275" name="Диапазон1_10_2"/>
    <protectedRange sqref="K302:K310" name="Диапазон1_35_1"/>
    <protectedRange sqref="K403" name="Диапазон1_4_3"/>
    <protectedRange sqref="K560:K565" name="Диапазон1_9_1_1"/>
    <protectedRange sqref="K572:K575" name="Диапазон1_10_1_2"/>
    <protectedRange sqref="K804:K815 G804:G827" name="Диапазон1_4"/>
    <protectedRange sqref="K32:K35" name="Диапазон1_13_1_2"/>
    <protectedRange sqref="K38:K39" name="Диапазон1_7"/>
    <protectedRange sqref="K50:K52" name="Диапазон1_29_1_1"/>
    <protectedRange sqref="K56:K59" name="Диапазон1_8"/>
    <protectedRange sqref="K66:K67 G62:G67" name="Диапазон1_13"/>
    <protectedRange sqref="K62:K65" name="Диапазон1_30_1_1"/>
    <protectedRange sqref="K70:K73 G68:G73" name="Диапазон1_24"/>
    <protectedRange sqref="K68:K69" name="Диапазон1_31_1"/>
    <protectedRange sqref="G134:G139" name="Диапазон1_27"/>
    <protectedRange sqref="K134:K139" name="Диапазон1_41_1"/>
    <protectedRange sqref="G140:G145" name="Диапазон1_28"/>
    <protectedRange sqref="K140:K145" name="Диапазон1_41_2"/>
    <protectedRange sqref="G146:G151" name="Диапазон1_29"/>
    <protectedRange sqref="K146:K151" name="Диапазон1_41_3"/>
    <protectedRange sqref="K164:K166" name="Диапазон1_6_3"/>
    <protectedRange sqref="K339:K343" name="Диапазон1_30"/>
    <protectedRange sqref="K338" name="Диапазон1_36_1"/>
    <protectedRange sqref="K362:K365" name="Диапазон1_37_1"/>
    <protectedRange sqref="K374:K377" name="Диапазон1_35"/>
    <protectedRange sqref="K386:K387" name="Диапазон1_12_1"/>
    <protectedRange sqref="K416:K418" name="Диапазон1_42"/>
    <protectedRange sqref="K410:K415" name="Диапазон1_5_1"/>
    <protectedRange sqref="K431:K434" name="Диапазон1_6_1_1"/>
    <protectedRange sqref="K491:K494" name="Диапазон1_38_1"/>
    <protectedRange sqref="K566:K570" name="Диапазон1_10_1_1_1"/>
    <protectedRange sqref="K610:K614" name="Диапазон1_24_1_1"/>
    <protectedRange sqref="K716:K717" name="Диапазон1_27_1_1"/>
    <protectedRange sqref="K712:K715" name="Диапазон1_13_1_1_1"/>
    <protectedRange sqref="K768:K772" name="Диапазон1_28_1_1"/>
    <protectedRange sqref="K840:K847" name="Диапазон1_40_1"/>
    <protectedRange sqref="K404:K406" name="Диапазон1_4_2_1_1"/>
    <protectedRange sqref="K400:K402" name="Диапазон1_4_1_1_1"/>
    <protectedRange sqref="K765:K766" name="Диапазон1_5"/>
    <protectedRange sqref="K762:K764" name="Диапазон1_15_1"/>
    <protectedRange sqref="K774:K779" name="Диапазон1_16_1"/>
    <protectedRange sqref="K786:K791" name="Диапазон1_12"/>
    <protectedRange sqref="K780:K785" name="Диапазон1_16_2"/>
    <protectedRange sqref="K550" name="Диапазон1_31"/>
    <protectedRange sqref="K545:K549" name="Диапазон1_7_1_1"/>
    <protectedRange sqref="K551:K559" name="Диапазон1_8_1_1"/>
  </protectedRanges>
  <mergeCells count="1095">
    <mergeCell ref="H716:H717"/>
    <mergeCell ref="I716:I717"/>
    <mergeCell ref="J716:J717"/>
    <mergeCell ref="K716:K717"/>
    <mergeCell ref="J586:J589"/>
    <mergeCell ref="K634:K635"/>
    <mergeCell ref="H646:H647"/>
    <mergeCell ref="J658:J659"/>
    <mergeCell ref="K646:K647"/>
    <mergeCell ref="I646:I647"/>
    <mergeCell ref="G652:G657"/>
    <mergeCell ref="A706:A711"/>
    <mergeCell ref="J578:J583"/>
    <mergeCell ref="H586:H589"/>
    <mergeCell ref="G560:G565"/>
    <mergeCell ref="A572:A577"/>
    <mergeCell ref="H566:H569"/>
    <mergeCell ref="B658:B663"/>
    <mergeCell ref="C658:C663"/>
    <mergeCell ref="A926:A931"/>
    <mergeCell ref="B926:B931"/>
    <mergeCell ref="C926:C931"/>
    <mergeCell ref="G926:G931"/>
    <mergeCell ref="H926:H927"/>
    <mergeCell ref="I926:I927"/>
    <mergeCell ref="J926:J927"/>
    <mergeCell ref="K926:K927"/>
    <mergeCell ref="K718:K721"/>
    <mergeCell ref="J718:J721"/>
    <mergeCell ref="A712:A717"/>
    <mergeCell ref="B712:B717"/>
    <mergeCell ref="A744:A749"/>
    <mergeCell ref="B744:B749"/>
    <mergeCell ref="C744:C749"/>
    <mergeCell ref="G744:G749"/>
    <mergeCell ref="H744:H745"/>
    <mergeCell ref="H732:H733"/>
    <mergeCell ref="A738:A743"/>
    <mergeCell ref="D732:D734"/>
    <mergeCell ref="B718:B723"/>
    <mergeCell ref="C718:C723"/>
    <mergeCell ref="G718:G723"/>
    <mergeCell ref="H718:H721"/>
    <mergeCell ref="H804:H805"/>
    <mergeCell ref="I804:I805"/>
    <mergeCell ref="J804:J805"/>
    <mergeCell ref="K804:K805"/>
    <mergeCell ref="I732:I733"/>
    <mergeCell ref="J732:J733"/>
    <mergeCell ref="K732:K733"/>
    <mergeCell ref="C724:C729"/>
    <mergeCell ref="G98:G103"/>
    <mergeCell ref="G104:G109"/>
    <mergeCell ref="H906:H908"/>
    <mergeCell ref="I906:I908"/>
    <mergeCell ref="J906:J908"/>
    <mergeCell ref="K906:K908"/>
    <mergeCell ref="G521:G526"/>
    <mergeCell ref="G509:G514"/>
    <mergeCell ref="H509:H512"/>
    <mergeCell ref="I509:I512"/>
    <mergeCell ref="J509:J512"/>
    <mergeCell ref="K509:K512"/>
    <mergeCell ref="G598:G603"/>
    <mergeCell ref="H598:H601"/>
    <mergeCell ref="I598:I601"/>
    <mergeCell ref="J598:J601"/>
    <mergeCell ref="K527:K530"/>
    <mergeCell ref="J527:J530"/>
    <mergeCell ref="H610:H611"/>
    <mergeCell ref="G610:G615"/>
    <mergeCell ref="H612:H613"/>
    <mergeCell ref="I612:I613"/>
    <mergeCell ref="J612:J613"/>
    <mergeCell ref="K545:K546"/>
    <mergeCell ref="J547:J548"/>
    <mergeCell ref="K547:K548"/>
    <mergeCell ref="I515:I518"/>
    <mergeCell ref="J146:J147"/>
    <mergeCell ref="J320:J323"/>
    <mergeCell ref="K431:K432"/>
    <mergeCell ref="H433:H434"/>
    <mergeCell ref="I433:I434"/>
    <mergeCell ref="J254:J256"/>
    <mergeCell ref="K254:K256"/>
    <mergeCell ref="J437:J440"/>
    <mergeCell ref="J503:J506"/>
    <mergeCell ref="K503:K506"/>
    <mergeCell ref="K485:K488"/>
    <mergeCell ref="H491:H494"/>
    <mergeCell ref="J491:J494"/>
    <mergeCell ref="K491:K494"/>
    <mergeCell ref="H497:H500"/>
    <mergeCell ref="I622:I623"/>
    <mergeCell ref="J622:J623"/>
    <mergeCell ref="I547:I548"/>
    <mergeCell ref="K461:K463"/>
    <mergeCell ref="J515:J518"/>
    <mergeCell ref="H485:H488"/>
    <mergeCell ref="I485:I488"/>
    <mergeCell ref="J485:J488"/>
    <mergeCell ref="K364:K365"/>
    <mergeCell ref="K308:K310"/>
    <mergeCell ref="J410:J411"/>
    <mergeCell ref="K410:K411"/>
    <mergeCell ref="J473:J475"/>
    <mergeCell ref="K473:K475"/>
    <mergeCell ref="K612:K613"/>
    <mergeCell ref="K443:K445"/>
    <mergeCell ref="K592:K595"/>
    <mergeCell ref="K572:K575"/>
    <mergeCell ref="J592:J595"/>
    <mergeCell ref="J545:J546"/>
    <mergeCell ref="H578:H583"/>
    <mergeCell ref="H622:H623"/>
    <mergeCell ref="K230:K232"/>
    <mergeCell ref="A224:A229"/>
    <mergeCell ref="B224:B229"/>
    <mergeCell ref="C224:C229"/>
    <mergeCell ref="G224:G229"/>
    <mergeCell ref="H224:H226"/>
    <mergeCell ref="I224:I226"/>
    <mergeCell ref="J236:J238"/>
    <mergeCell ref="K236:K238"/>
    <mergeCell ref="I278:I280"/>
    <mergeCell ref="J266:J268"/>
    <mergeCell ref="K266:K268"/>
    <mergeCell ref="K272:K273"/>
    <mergeCell ref="I274:I275"/>
    <mergeCell ref="J274:J275"/>
    <mergeCell ref="K274:K275"/>
    <mergeCell ref="A260:A265"/>
    <mergeCell ref="B260:B265"/>
    <mergeCell ref="C260:C265"/>
    <mergeCell ref="J248:J250"/>
    <mergeCell ref="K248:K250"/>
    <mergeCell ref="I248:I250"/>
    <mergeCell ref="A272:A277"/>
    <mergeCell ref="B272:B277"/>
    <mergeCell ref="C272:C277"/>
    <mergeCell ref="G272:G277"/>
    <mergeCell ref="J230:J232"/>
    <mergeCell ref="A278:A283"/>
    <mergeCell ref="B278:B283"/>
    <mergeCell ref="A248:A253"/>
    <mergeCell ref="B248:B253"/>
    <mergeCell ref="C248:C253"/>
    <mergeCell ref="J164:J166"/>
    <mergeCell ref="H146:H147"/>
    <mergeCell ref="K640:K641"/>
    <mergeCell ref="I640:I641"/>
    <mergeCell ref="G539:G544"/>
    <mergeCell ref="C551:C558"/>
    <mergeCell ref="D556:D558"/>
    <mergeCell ref="F556:F558"/>
    <mergeCell ref="A586:A591"/>
    <mergeCell ref="B616:B621"/>
    <mergeCell ref="C616:C621"/>
    <mergeCell ref="A616:A621"/>
    <mergeCell ref="K586:K589"/>
    <mergeCell ref="J566:J569"/>
    <mergeCell ref="K566:K569"/>
    <mergeCell ref="H640:H641"/>
    <mergeCell ref="C578:C580"/>
    <mergeCell ref="G503:G508"/>
    <mergeCell ref="C515:C520"/>
    <mergeCell ref="G515:G520"/>
    <mergeCell ref="H515:H518"/>
    <mergeCell ref="B503:B508"/>
    <mergeCell ref="I572:I575"/>
    <mergeCell ref="J572:J575"/>
    <mergeCell ref="I586:I589"/>
    <mergeCell ref="C640:C645"/>
    <mergeCell ref="B236:B241"/>
    <mergeCell ref="C236:C241"/>
    <mergeCell ref="G236:G241"/>
    <mergeCell ref="A242:A247"/>
    <mergeCell ref="A230:A235"/>
    <mergeCell ref="B230:B235"/>
    <mergeCell ref="I164:I166"/>
    <mergeCell ref="C230:C235"/>
    <mergeCell ref="G230:G235"/>
    <mergeCell ref="C278:C283"/>
    <mergeCell ref="G278:G283"/>
    <mergeCell ref="A497:A502"/>
    <mergeCell ref="B497:B502"/>
    <mergeCell ref="C497:C502"/>
    <mergeCell ref="G497:G502"/>
    <mergeCell ref="A485:A490"/>
    <mergeCell ref="G485:G490"/>
    <mergeCell ref="G308:G313"/>
    <mergeCell ref="A410:A417"/>
    <mergeCell ref="D415:D417"/>
    <mergeCell ref="C410:C417"/>
    <mergeCell ref="A320:A325"/>
    <mergeCell ref="B449:B454"/>
    <mergeCell ref="A326:A331"/>
    <mergeCell ref="A473:A478"/>
    <mergeCell ref="A491:A496"/>
    <mergeCell ref="C254:C259"/>
    <mergeCell ref="B491:B496"/>
    <mergeCell ref="C491:C496"/>
    <mergeCell ref="G491:G496"/>
    <mergeCell ref="B485:B490"/>
    <mergeCell ref="C485:C490"/>
    <mergeCell ref="I230:I232"/>
    <mergeCell ref="B473:B478"/>
    <mergeCell ref="C473:C478"/>
    <mergeCell ref="G473:G478"/>
    <mergeCell ref="H473:H475"/>
    <mergeCell ref="I473:I475"/>
    <mergeCell ref="A578:A585"/>
    <mergeCell ref="B578:B585"/>
    <mergeCell ref="G578:G585"/>
    <mergeCell ref="A604:A609"/>
    <mergeCell ref="B604:B609"/>
    <mergeCell ref="C604:C609"/>
    <mergeCell ref="G604:G609"/>
    <mergeCell ref="H604:H607"/>
    <mergeCell ref="A545:A550"/>
    <mergeCell ref="A560:A565"/>
    <mergeCell ref="B560:B565"/>
    <mergeCell ref="C560:C565"/>
    <mergeCell ref="B572:B577"/>
    <mergeCell ref="C572:C577"/>
    <mergeCell ref="G572:G577"/>
    <mergeCell ref="H572:H575"/>
    <mergeCell ref="G146:G151"/>
    <mergeCell ref="G176:G181"/>
    <mergeCell ref="G170:G175"/>
    <mergeCell ref="G164:G169"/>
    <mergeCell ref="H164:H166"/>
    <mergeCell ref="A521:A526"/>
    <mergeCell ref="B521:B526"/>
    <mergeCell ref="C521:C526"/>
    <mergeCell ref="A509:A514"/>
    <mergeCell ref="B509:B514"/>
    <mergeCell ref="C509:C514"/>
    <mergeCell ref="B515:B520"/>
    <mergeCell ref="B410:B418"/>
    <mergeCell ref="A652:A657"/>
    <mergeCell ref="A658:A663"/>
    <mergeCell ref="A551:A558"/>
    <mergeCell ref="C527:C532"/>
    <mergeCell ref="A592:A597"/>
    <mergeCell ref="B592:B597"/>
    <mergeCell ref="C592:C597"/>
    <mergeCell ref="A634:A639"/>
    <mergeCell ref="B646:B651"/>
    <mergeCell ref="A598:A603"/>
    <mergeCell ref="B598:B603"/>
    <mergeCell ref="C598:C603"/>
    <mergeCell ref="G592:G597"/>
    <mergeCell ref="G616:G621"/>
    <mergeCell ref="B586:B591"/>
    <mergeCell ref="C586:C591"/>
    <mergeCell ref="A622:A627"/>
    <mergeCell ref="B622:B627"/>
    <mergeCell ref="C622:C627"/>
    <mergeCell ref="G622:G627"/>
    <mergeCell ref="G533:G538"/>
    <mergeCell ref="G551:G559"/>
    <mergeCell ref="A539:A544"/>
    <mergeCell ref="A566:A571"/>
    <mergeCell ref="B566:B571"/>
    <mergeCell ref="C566:C571"/>
    <mergeCell ref="G566:G571"/>
    <mergeCell ref="B545:B550"/>
    <mergeCell ref="B551:B558"/>
    <mergeCell ref="G646:G651"/>
    <mergeCell ref="G586:G591"/>
    <mergeCell ref="C583:C585"/>
    <mergeCell ref="H503:H506"/>
    <mergeCell ref="I503:I506"/>
    <mergeCell ref="A503:A508"/>
    <mergeCell ref="H284:H286"/>
    <mergeCell ref="I284:I286"/>
    <mergeCell ref="I290:I292"/>
    <mergeCell ref="G350:G355"/>
    <mergeCell ref="I340:I341"/>
    <mergeCell ref="B392:B397"/>
    <mergeCell ref="C392:C397"/>
    <mergeCell ref="H350:H351"/>
    <mergeCell ref="I350:I351"/>
    <mergeCell ref="J364:J365"/>
    <mergeCell ref="J284:J286"/>
    <mergeCell ref="I308:I310"/>
    <mergeCell ref="H242:H244"/>
    <mergeCell ref="J242:J244"/>
    <mergeCell ref="A254:A259"/>
    <mergeCell ref="B254:B259"/>
    <mergeCell ref="B308:B313"/>
    <mergeCell ref="C308:C313"/>
    <mergeCell ref="G254:G259"/>
    <mergeCell ref="H254:H256"/>
    <mergeCell ref="I254:I256"/>
    <mergeCell ref="B302:B307"/>
    <mergeCell ref="A290:A295"/>
    <mergeCell ref="B290:B295"/>
    <mergeCell ref="C290:C295"/>
    <mergeCell ref="G290:G295"/>
    <mergeCell ref="H290:H292"/>
    <mergeCell ref="C302:C307"/>
    <mergeCell ref="G302:G307"/>
    <mergeCell ref="H176:H178"/>
    <mergeCell ref="I176:I178"/>
    <mergeCell ref="J176:J178"/>
    <mergeCell ref="A170:A175"/>
    <mergeCell ref="B170:B175"/>
    <mergeCell ref="C170:C175"/>
    <mergeCell ref="H170:H172"/>
    <mergeCell ref="I170:I172"/>
    <mergeCell ref="J170:J172"/>
    <mergeCell ref="H248:H250"/>
    <mergeCell ref="C503:C508"/>
    <mergeCell ref="A461:A466"/>
    <mergeCell ref="B461:B466"/>
    <mergeCell ref="C461:C466"/>
    <mergeCell ref="G461:G466"/>
    <mergeCell ref="H461:H463"/>
    <mergeCell ref="I461:I463"/>
    <mergeCell ref="J461:J463"/>
    <mergeCell ref="A188:A193"/>
    <mergeCell ref="B188:B193"/>
    <mergeCell ref="C188:C193"/>
    <mergeCell ref="G188:G193"/>
    <mergeCell ref="H188:H190"/>
    <mergeCell ref="H206:H208"/>
    <mergeCell ref="I188:I190"/>
    <mergeCell ref="A296:A301"/>
    <mergeCell ref="G260:G265"/>
    <mergeCell ref="H278:H280"/>
    <mergeCell ref="H266:H268"/>
    <mergeCell ref="I266:I268"/>
    <mergeCell ref="J188:J190"/>
    <mergeCell ref="A236:A241"/>
    <mergeCell ref="A1:L1"/>
    <mergeCell ref="A2:L2"/>
    <mergeCell ref="C6:C11"/>
    <mergeCell ref="B6:B11"/>
    <mergeCell ref="A6:A11"/>
    <mergeCell ref="A479:A484"/>
    <mergeCell ref="B479:B484"/>
    <mergeCell ref="C479:C484"/>
    <mergeCell ref="G479:G484"/>
    <mergeCell ref="C12:C17"/>
    <mergeCell ref="B12:B17"/>
    <mergeCell ref="A12:A17"/>
    <mergeCell ref="B18:B23"/>
    <mergeCell ref="A18:A23"/>
    <mergeCell ref="C18:C23"/>
    <mergeCell ref="A38:A43"/>
    <mergeCell ref="B38:B43"/>
    <mergeCell ref="C38:C43"/>
    <mergeCell ref="A44:A49"/>
    <mergeCell ref="B44:B49"/>
    <mergeCell ref="C44:C49"/>
    <mergeCell ref="G18:G23"/>
    <mergeCell ref="G12:G17"/>
    <mergeCell ref="G56:G61"/>
    <mergeCell ref="G50:G55"/>
    <mergeCell ref="A74:A79"/>
    <mergeCell ref="K206:K208"/>
    <mergeCell ref="I212:I214"/>
    <mergeCell ref="J212:J214"/>
    <mergeCell ref="K212:K214"/>
    <mergeCell ref="H141:H142"/>
    <mergeCell ref="G218:G223"/>
    <mergeCell ref="K164:K166"/>
    <mergeCell ref="K146:K147"/>
    <mergeCell ref="B152:B157"/>
    <mergeCell ref="C152:C157"/>
    <mergeCell ref="K110:K112"/>
    <mergeCell ref="G38:G43"/>
    <mergeCell ref="G32:G37"/>
    <mergeCell ref="G140:G145"/>
    <mergeCell ref="G62:G67"/>
    <mergeCell ref="A32:A37"/>
    <mergeCell ref="B32:B37"/>
    <mergeCell ref="C32:C37"/>
    <mergeCell ref="A62:A67"/>
    <mergeCell ref="B62:B67"/>
    <mergeCell ref="C62:C67"/>
    <mergeCell ref="A50:A55"/>
    <mergeCell ref="B50:B55"/>
    <mergeCell ref="C50:C55"/>
    <mergeCell ref="A56:A61"/>
    <mergeCell ref="B56:B61"/>
    <mergeCell ref="C56:C61"/>
    <mergeCell ref="B134:B139"/>
    <mergeCell ref="C134:C139"/>
    <mergeCell ref="A140:A145"/>
    <mergeCell ref="G74:G79"/>
    <mergeCell ref="G110:G115"/>
    <mergeCell ref="C110:C115"/>
    <mergeCell ref="C128:C133"/>
    <mergeCell ref="A146:A151"/>
    <mergeCell ref="A98:A103"/>
    <mergeCell ref="K128:K129"/>
    <mergeCell ref="H128:H129"/>
    <mergeCell ref="G24:G31"/>
    <mergeCell ref="B24:B31"/>
    <mergeCell ref="A24:A31"/>
    <mergeCell ref="C24:C31"/>
    <mergeCell ref="I128:I129"/>
    <mergeCell ref="J128:J129"/>
    <mergeCell ref="A110:A115"/>
    <mergeCell ref="B110:B115"/>
    <mergeCell ref="G134:G139"/>
    <mergeCell ref="G128:G133"/>
    <mergeCell ref="G122:G127"/>
    <mergeCell ref="G116:G121"/>
    <mergeCell ref="B122:B127"/>
    <mergeCell ref="C122:C127"/>
    <mergeCell ref="A128:A133"/>
    <mergeCell ref="B128:B133"/>
    <mergeCell ref="H110:H112"/>
    <mergeCell ref="I110:I112"/>
    <mergeCell ref="J110:J112"/>
    <mergeCell ref="B92:B97"/>
    <mergeCell ref="A92:A97"/>
    <mergeCell ref="C92:C97"/>
    <mergeCell ref="C104:C109"/>
    <mergeCell ref="G92:G97"/>
    <mergeCell ref="J105:J106"/>
    <mergeCell ref="A86:A91"/>
    <mergeCell ref="B86:B91"/>
    <mergeCell ref="C86:C91"/>
    <mergeCell ref="G86:G91"/>
    <mergeCell ref="B74:B79"/>
    <mergeCell ref="C74:C79"/>
    <mergeCell ref="G44:G49"/>
    <mergeCell ref="C146:C151"/>
    <mergeCell ref="J182:J184"/>
    <mergeCell ref="A68:A73"/>
    <mergeCell ref="C98:C103"/>
    <mergeCell ref="B104:B109"/>
    <mergeCell ref="A104:A109"/>
    <mergeCell ref="A182:A187"/>
    <mergeCell ref="B182:B187"/>
    <mergeCell ref="C182:C187"/>
    <mergeCell ref="G182:G187"/>
    <mergeCell ref="G158:G163"/>
    <mergeCell ref="G152:G157"/>
    <mergeCell ref="B140:B145"/>
    <mergeCell ref="C140:C145"/>
    <mergeCell ref="A122:A127"/>
    <mergeCell ref="A116:A121"/>
    <mergeCell ref="B116:B121"/>
    <mergeCell ref="C116:C121"/>
    <mergeCell ref="A134:A139"/>
    <mergeCell ref="B80:B85"/>
    <mergeCell ref="B98:B103"/>
    <mergeCell ref="A152:A157"/>
    <mergeCell ref="H105:H106"/>
    <mergeCell ref="A176:A181"/>
    <mergeCell ref="B176:B181"/>
    <mergeCell ref="C176:C181"/>
    <mergeCell ref="B146:B151"/>
    <mergeCell ref="A158:A163"/>
    <mergeCell ref="B158:B163"/>
    <mergeCell ref="B68:B73"/>
    <mergeCell ref="C68:C73"/>
    <mergeCell ref="G68:G73"/>
    <mergeCell ref="A194:A199"/>
    <mergeCell ref="B194:B199"/>
    <mergeCell ref="C194:C199"/>
    <mergeCell ref="G194:G199"/>
    <mergeCell ref="H194:H196"/>
    <mergeCell ref="I194:I196"/>
    <mergeCell ref="B212:B217"/>
    <mergeCell ref="C212:C217"/>
    <mergeCell ref="G212:G217"/>
    <mergeCell ref="H212:H214"/>
    <mergeCell ref="A200:A205"/>
    <mergeCell ref="B200:B205"/>
    <mergeCell ref="C200:C205"/>
    <mergeCell ref="G200:G205"/>
    <mergeCell ref="H200:H202"/>
    <mergeCell ref="A206:A211"/>
    <mergeCell ref="B206:B211"/>
    <mergeCell ref="C206:C211"/>
    <mergeCell ref="G206:G211"/>
    <mergeCell ref="A212:A217"/>
    <mergeCell ref="H302:H304"/>
    <mergeCell ref="I302:I304"/>
    <mergeCell ref="H274:H275"/>
    <mergeCell ref="I272:I273"/>
    <mergeCell ref="A302:A307"/>
    <mergeCell ref="B296:B301"/>
    <mergeCell ref="C296:C301"/>
    <mergeCell ref="G296:G301"/>
    <mergeCell ref="A284:A289"/>
    <mergeCell ref="B284:B289"/>
    <mergeCell ref="C284:C289"/>
    <mergeCell ref="G284:G289"/>
    <mergeCell ref="A266:A271"/>
    <mergeCell ref="B266:B271"/>
    <mergeCell ref="C266:C271"/>
    <mergeCell ref="G266:G271"/>
    <mergeCell ref="A308:A313"/>
    <mergeCell ref="C326:C331"/>
    <mergeCell ref="G326:G331"/>
    <mergeCell ref="B326:B331"/>
    <mergeCell ref="C338:C343"/>
    <mergeCell ref="G338:G343"/>
    <mergeCell ref="G356:G361"/>
    <mergeCell ref="B350:B355"/>
    <mergeCell ref="C350:C355"/>
    <mergeCell ref="K320:K323"/>
    <mergeCell ref="H340:H341"/>
    <mergeCell ref="K326:K328"/>
    <mergeCell ref="B320:B325"/>
    <mergeCell ref="J350:J351"/>
    <mergeCell ref="K350:K351"/>
    <mergeCell ref="H326:H328"/>
    <mergeCell ref="I326:I328"/>
    <mergeCell ref="J326:J328"/>
    <mergeCell ref="G320:G325"/>
    <mergeCell ref="B338:B343"/>
    <mergeCell ref="J342:J343"/>
    <mergeCell ref="G398:G403"/>
    <mergeCell ref="H398:H399"/>
    <mergeCell ref="B368:B373"/>
    <mergeCell ref="C368:C373"/>
    <mergeCell ref="I410:I411"/>
    <mergeCell ref="A338:A343"/>
    <mergeCell ref="G410:G417"/>
    <mergeCell ref="F415:F417"/>
    <mergeCell ref="A398:A403"/>
    <mergeCell ref="A356:A361"/>
    <mergeCell ref="A392:A397"/>
    <mergeCell ref="A350:A355"/>
    <mergeCell ref="J433:J434"/>
    <mergeCell ref="H431:H432"/>
    <mergeCell ref="I431:I432"/>
    <mergeCell ref="A380:A385"/>
    <mergeCell ref="B380:B385"/>
    <mergeCell ref="C380:C385"/>
    <mergeCell ref="G380:G385"/>
    <mergeCell ref="A386:A391"/>
    <mergeCell ref="B386:B391"/>
    <mergeCell ref="C386:C391"/>
    <mergeCell ref="G386:G391"/>
    <mergeCell ref="I401:I402"/>
    <mergeCell ref="I398:I399"/>
    <mergeCell ref="I386:I387"/>
    <mergeCell ref="A404:A409"/>
    <mergeCell ref="B404:B409"/>
    <mergeCell ref="C404:C409"/>
    <mergeCell ref="G404:G409"/>
    <mergeCell ref="H404:H405"/>
    <mergeCell ref="I404:I405"/>
    <mergeCell ref="A455:A460"/>
    <mergeCell ref="B467:B472"/>
    <mergeCell ref="C467:C472"/>
    <mergeCell ref="G467:G472"/>
    <mergeCell ref="H467:H469"/>
    <mergeCell ref="I467:I469"/>
    <mergeCell ref="G425:G430"/>
    <mergeCell ref="H425:H428"/>
    <mergeCell ref="C449:C454"/>
    <mergeCell ref="G449:G454"/>
    <mergeCell ref="A419:A424"/>
    <mergeCell ref="I425:I428"/>
    <mergeCell ref="A449:A454"/>
    <mergeCell ref="C646:C651"/>
    <mergeCell ref="G628:G633"/>
    <mergeCell ref="H628:H629"/>
    <mergeCell ref="A640:A645"/>
    <mergeCell ref="B640:B645"/>
    <mergeCell ref="B634:B639"/>
    <mergeCell ref="A628:A633"/>
    <mergeCell ref="B628:B633"/>
    <mergeCell ref="G527:G532"/>
    <mergeCell ref="A533:A538"/>
    <mergeCell ref="B533:B538"/>
    <mergeCell ref="C533:C538"/>
    <mergeCell ref="A515:A520"/>
    <mergeCell ref="A527:A532"/>
    <mergeCell ref="B527:B532"/>
    <mergeCell ref="B425:B430"/>
    <mergeCell ref="C425:C430"/>
    <mergeCell ref="A437:A442"/>
    <mergeCell ref="B437:B442"/>
    <mergeCell ref="K664:K665"/>
    <mergeCell ref="A670:A675"/>
    <mergeCell ref="B670:B675"/>
    <mergeCell ref="C670:C675"/>
    <mergeCell ref="G670:G675"/>
    <mergeCell ref="H670:H671"/>
    <mergeCell ref="I670:I671"/>
    <mergeCell ref="B398:B403"/>
    <mergeCell ref="H762:H763"/>
    <mergeCell ref="A730:A737"/>
    <mergeCell ref="G700:G705"/>
    <mergeCell ref="H770:H772"/>
    <mergeCell ref="I770:I772"/>
    <mergeCell ref="I578:I583"/>
    <mergeCell ref="I658:I659"/>
    <mergeCell ref="G658:G663"/>
    <mergeCell ref="H658:H659"/>
    <mergeCell ref="H700:H701"/>
    <mergeCell ref="B676:B681"/>
    <mergeCell ref="C676:C681"/>
    <mergeCell ref="H684:H685"/>
    <mergeCell ref="G676:G681"/>
    <mergeCell ref="A756:A761"/>
    <mergeCell ref="B756:B761"/>
    <mergeCell ref="C756:C761"/>
    <mergeCell ref="G756:G761"/>
    <mergeCell ref="C628:C633"/>
    <mergeCell ref="C750:C755"/>
    <mergeCell ref="B750:B755"/>
    <mergeCell ref="C768:C773"/>
    <mergeCell ref="B688:B693"/>
    <mergeCell ref="C688:C693"/>
    <mergeCell ref="C694:C699"/>
    <mergeCell ref="G694:G699"/>
    <mergeCell ref="H694:H695"/>
    <mergeCell ref="I706:I707"/>
    <mergeCell ref="J706:J707"/>
    <mergeCell ref="I708:I709"/>
    <mergeCell ref="B539:B544"/>
    <mergeCell ref="C539:C544"/>
    <mergeCell ref="H545:H546"/>
    <mergeCell ref="H547:H548"/>
    <mergeCell ref="I545:I546"/>
    <mergeCell ref="C545:C550"/>
    <mergeCell ref="G545:G550"/>
    <mergeCell ref="I566:I569"/>
    <mergeCell ref="J708:J709"/>
    <mergeCell ref="J682:J683"/>
    <mergeCell ref="A676:A681"/>
    <mergeCell ref="H676:H677"/>
    <mergeCell ref="I676:I677"/>
    <mergeCell ref="H708:H709"/>
    <mergeCell ref="J676:J677"/>
    <mergeCell ref="J664:J665"/>
    <mergeCell ref="B652:B657"/>
    <mergeCell ref="C652:C657"/>
    <mergeCell ref="I610:I611"/>
    <mergeCell ref="B706:B711"/>
    <mergeCell ref="C706:C711"/>
    <mergeCell ref="G706:G711"/>
    <mergeCell ref="H706:H707"/>
    <mergeCell ref="I664:I665"/>
    <mergeCell ref="J628:J629"/>
    <mergeCell ref="H592:H595"/>
    <mergeCell ref="K670:K671"/>
    <mergeCell ref="A664:A669"/>
    <mergeCell ref="B664:B669"/>
    <mergeCell ref="C664:C669"/>
    <mergeCell ref="G664:G669"/>
    <mergeCell ref="H664:H665"/>
    <mergeCell ref="K684:K685"/>
    <mergeCell ref="I694:I695"/>
    <mergeCell ref="J694:J695"/>
    <mergeCell ref="K694:K695"/>
    <mergeCell ref="A688:A693"/>
    <mergeCell ref="K676:K677"/>
    <mergeCell ref="K706:K707"/>
    <mergeCell ref="A798:A803"/>
    <mergeCell ref="B798:B803"/>
    <mergeCell ref="C798:C803"/>
    <mergeCell ref="G798:G803"/>
    <mergeCell ref="A718:A723"/>
    <mergeCell ref="G688:G693"/>
    <mergeCell ref="H688:H689"/>
    <mergeCell ref="I688:I689"/>
    <mergeCell ref="J688:J689"/>
    <mergeCell ref="K688:K689"/>
    <mergeCell ref="A682:A687"/>
    <mergeCell ref="B682:B687"/>
    <mergeCell ref="C682:C687"/>
    <mergeCell ref="G682:G687"/>
    <mergeCell ref="H682:H683"/>
    <mergeCell ref="I682:I683"/>
    <mergeCell ref="K682:K683"/>
    <mergeCell ref="I684:I685"/>
    <mergeCell ref="K700:K701"/>
    <mergeCell ref="G724:G729"/>
    <mergeCell ref="G738:G743"/>
    <mergeCell ref="H738:H739"/>
    <mergeCell ref="I750:I751"/>
    <mergeCell ref="J750:J751"/>
    <mergeCell ref="K750:K751"/>
    <mergeCell ref="I744:I745"/>
    <mergeCell ref="J744:J745"/>
    <mergeCell ref="K744:K745"/>
    <mergeCell ref="I730:I731"/>
    <mergeCell ref="J730:J731"/>
    <mergeCell ref="K730:K731"/>
    <mergeCell ref="I738:I739"/>
    <mergeCell ref="J738:J739"/>
    <mergeCell ref="K738:K739"/>
    <mergeCell ref="G730:G737"/>
    <mergeCell ref="H730:H731"/>
    <mergeCell ref="C792:C797"/>
    <mergeCell ref="G792:G797"/>
    <mergeCell ref="H765:H766"/>
    <mergeCell ref="I765:I766"/>
    <mergeCell ref="J765:J766"/>
    <mergeCell ref="K765:K766"/>
    <mergeCell ref="C738:C743"/>
    <mergeCell ref="H810:H811"/>
    <mergeCell ref="I810:I811"/>
    <mergeCell ref="J810:J811"/>
    <mergeCell ref="K810:K811"/>
    <mergeCell ref="A816:A821"/>
    <mergeCell ref="B816:B821"/>
    <mergeCell ref="C816:C821"/>
    <mergeCell ref="G816:G821"/>
    <mergeCell ref="H816:H817"/>
    <mergeCell ref="I816:I817"/>
    <mergeCell ref="J816:J817"/>
    <mergeCell ref="K816:K817"/>
    <mergeCell ref="A804:A809"/>
    <mergeCell ref="B804:B809"/>
    <mergeCell ref="C804:C809"/>
    <mergeCell ref="G804:G809"/>
    <mergeCell ref="A780:A785"/>
    <mergeCell ref="A882:A887"/>
    <mergeCell ref="B882:B887"/>
    <mergeCell ref="A822:A827"/>
    <mergeCell ref="B822:B827"/>
    <mergeCell ref="C822:C827"/>
    <mergeCell ref="G822:G827"/>
    <mergeCell ref="H822:H823"/>
    <mergeCell ref="I822:I823"/>
    <mergeCell ref="J822:J823"/>
    <mergeCell ref="K822:K823"/>
    <mergeCell ref="A906:A925"/>
    <mergeCell ref="B906:B925"/>
    <mergeCell ref="C906:C925"/>
    <mergeCell ref="G906:G925"/>
    <mergeCell ref="A870:A875"/>
    <mergeCell ref="B870:B875"/>
    <mergeCell ref="C870:C875"/>
    <mergeCell ref="G870:G875"/>
    <mergeCell ref="I864:I865"/>
    <mergeCell ref="J864:J865"/>
    <mergeCell ref="K864:K865"/>
    <mergeCell ref="A852:A857"/>
    <mergeCell ref="B852:B857"/>
    <mergeCell ref="C852:C857"/>
    <mergeCell ref="G852:G857"/>
    <mergeCell ref="I894:I895"/>
    <mergeCell ref="J894:J895"/>
    <mergeCell ref="A900:A905"/>
    <mergeCell ref="H852:H853"/>
    <mergeCell ref="A864:A869"/>
    <mergeCell ref="B864:B869"/>
    <mergeCell ref="C864:C869"/>
    <mergeCell ref="H846:H847"/>
    <mergeCell ref="I846:I847"/>
    <mergeCell ref="J846:J847"/>
    <mergeCell ref="K846:K847"/>
    <mergeCell ref="A828:A833"/>
    <mergeCell ref="B828:B833"/>
    <mergeCell ref="C828:C833"/>
    <mergeCell ref="G828:G833"/>
    <mergeCell ref="A834:A839"/>
    <mergeCell ref="B834:B839"/>
    <mergeCell ref="C834:C839"/>
    <mergeCell ref="G834:G839"/>
    <mergeCell ref="H834:H835"/>
    <mergeCell ref="I834:I835"/>
    <mergeCell ref="J834:J835"/>
    <mergeCell ref="K834:K835"/>
    <mergeCell ref="A876:A881"/>
    <mergeCell ref="C876:C881"/>
    <mergeCell ref="G876:G881"/>
    <mergeCell ref="G864:G869"/>
    <mergeCell ref="H864:H865"/>
    <mergeCell ref="C882:C887"/>
    <mergeCell ref="B840:B845"/>
    <mergeCell ref="C840:C845"/>
    <mergeCell ref="G840:G845"/>
    <mergeCell ref="H840:H841"/>
    <mergeCell ref="K854:K855"/>
    <mergeCell ref="J840:J841"/>
    <mergeCell ref="K840:K841"/>
    <mergeCell ref="B888:B893"/>
    <mergeCell ref="C888:C893"/>
    <mergeCell ref="G888:G893"/>
    <mergeCell ref="A894:A899"/>
    <mergeCell ref="B894:B899"/>
    <mergeCell ref="C894:C899"/>
    <mergeCell ref="G894:G899"/>
    <mergeCell ref="A810:A815"/>
    <mergeCell ref="B810:B815"/>
    <mergeCell ref="C810:C815"/>
    <mergeCell ref="G810:G815"/>
    <mergeCell ref="A840:A845"/>
    <mergeCell ref="I840:I841"/>
    <mergeCell ref="A858:A863"/>
    <mergeCell ref="B858:B863"/>
    <mergeCell ref="C858:C863"/>
    <mergeCell ref="A888:A893"/>
    <mergeCell ref="G858:G863"/>
    <mergeCell ref="K852:K853"/>
    <mergeCell ref="I854:I855"/>
    <mergeCell ref="J854:J855"/>
    <mergeCell ref="H894:H895"/>
    <mergeCell ref="K894:K895"/>
    <mergeCell ref="G846:G851"/>
    <mergeCell ref="B730:B737"/>
    <mergeCell ref="B738:B743"/>
    <mergeCell ref="A750:A755"/>
    <mergeCell ref="A792:A797"/>
    <mergeCell ref="B792:B797"/>
    <mergeCell ref="G882:G887"/>
    <mergeCell ref="B780:B785"/>
    <mergeCell ref="C780:C785"/>
    <mergeCell ref="G780:G785"/>
    <mergeCell ref="A164:A169"/>
    <mergeCell ref="B164:B169"/>
    <mergeCell ref="C164:C169"/>
    <mergeCell ref="B431:B436"/>
    <mergeCell ref="G419:G424"/>
    <mergeCell ref="A431:A436"/>
    <mergeCell ref="G368:G373"/>
    <mergeCell ref="A374:A379"/>
    <mergeCell ref="B374:B379"/>
    <mergeCell ref="A362:A367"/>
    <mergeCell ref="B362:B367"/>
    <mergeCell ref="C362:C367"/>
    <mergeCell ref="G362:G367"/>
    <mergeCell ref="B356:B361"/>
    <mergeCell ref="C356:C361"/>
    <mergeCell ref="C431:C436"/>
    <mergeCell ref="B419:B424"/>
    <mergeCell ref="C419:C424"/>
    <mergeCell ref="C320:C325"/>
    <mergeCell ref="A218:A223"/>
    <mergeCell ref="B218:B223"/>
    <mergeCell ref="C218:C223"/>
    <mergeCell ref="A425:A430"/>
    <mergeCell ref="G248:G253"/>
    <mergeCell ref="B314:B319"/>
    <mergeCell ref="C314:C319"/>
    <mergeCell ref="G314:G319"/>
    <mergeCell ref="I64:I65"/>
    <mergeCell ref="K64:K65"/>
    <mergeCell ref="J64:J65"/>
    <mergeCell ref="K194:K196"/>
    <mergeCell ref="K284:K286"/>
    <mergeCell ref="H854:H855"/>
    <mergeCell ref="I852:I853"/>
    <mergeCell ref="J852:J853"/>
    <mergeCell ref="A846:A851"/>
    <mergeCell ref="B846:B851"/>
    <mergeCell ref="C846:C851"/>
    <mergeCell ref="G6:G11"/>
    <mergeCell ref="H342:H343"/>
    <mergeCell ref="I342:I343"/>
    <mergeCell ref="H364:H365"/>
    <mergeCell ref="I364:I365"/>
    <mergeCell ref="B242:B247"/>
    <mergeCell ref="C242:C247"/>
    <mergeCell ref="G242:G247"/>
    <mergeCell ref="I242:I244"/>
    <mergeCell ref="C374:C379"/>
    <mergeCell ref="G374:G379"/>
    <mergeCell ref="A368:A373"/>
    <mergeCell ref="A344:A349"/>
    <mergeCell ref="B344:B349"/>
    <mergeCell ref="C344:C349"/>
    <mergeCell ref="G344:G349"/>
    <mergeCell ref="A314:A319"/>
    <mergeCell ref="C437:C442"/>
    <mergeCell ref="C158:C163"/>
    <mergeCell ref="H8:H10"/>
    <mergeCell ref="I34:I35"/>
    <mergeCell ref="J34:J35"/>
    <mergeCell ref="K34:K35"/>
    <mergeCell ref="H34:H35"/>
    <mergeCell ref="I236:I238"/>
    <mergeCell ref="J224:J226"/>
    <mergeCell ref="K224:K226"/>
    <mergeCell ref="H58:H59"/>
    <mergeCell ref="I58:I59"/>
    <mergeCell ref="J58:J59"/>
    <mergeCell ref="K58:K59"/>
    <mergeCell ref="K105:K106"/>
    <mergeCell ref="I105:I106"/>
    <mergeCell ref="H53:H54"/>
    <mergeCell ref="I53:I54"/>
    <mergeCell ref="J53:J54"/>
    <mergeCell ref="K53:K54"/>
    <mergeCell ref="H86:H88"/>
    <mergeCell ref="I86:I88"/>
    <mergeCell ref="J86:J88"/>
    <mergeCell ref="K86:K88"/>
    <mergeCell ref="I141:I142"/>
    <mergeCell ref="J141:J142"/>
    <mergeCell ref="H68:H69"/>
    <mergeCell ref="I68:I69"/>
    <mergeCell ref="J68:J69"/>
    <mergeCell ref="K68:K69"/>
    <mergeCell ref="K188:K190"/>
    <mergeCell ref="J194:J196"/>
    <mergeCell ref="I146:I147"/>
    <mergeCell ref="H64:H65"/>
    <mergeCell ref="K658:K659"/>
    <mergeCell ref="G640:G645"/>
    <mergeCell ref="J640:J641"/>
    <mergeCell ref="H634:H635"/>
    <mergeCell ref="A762:A767"/>
    <mergeCell ref="K362:K363"/>
    <mergeCell ref="K401:K402"/>
    <mergeCell ref="K374:K377"/>
    <mergeCell ref="H386:H387"/>
    <mergeCell ref="H374:H377"/>
    <mergeCell ref="K386:K387"/>
    <mergeCell ref="J610:J611"/>
    <mergeCell ref="K610:K611"/>
    <mergeCell ref="J340:J341"/>
    <mergeCell ref="K340:K341"/>
    <mergeCell ref="I206:I208"/>
    <mergeCell ref="J206:J208"/>
    <mergeCell ref="J278:J280"/>
    <mergeCell ref="K278:K280"/>
    <mergeCell ref="H272:H273"/>
    <mergeCell ref="K437:K440"/>
    <mergeCell ref="K449:K451"/>
    <mergeCell ref="H443:H445"/>
    <mergeCell ref="I443:I445"/>
    <mergeCell ref="J443:J445"/>
    <mergeCell ref="J404:J405"/>
    <mergeCell ref="K404:K405"/>
    <mergeCell ref="H308:H310"/>
    <mergeCell ref="J308:J310"/>
    <mergeCell ref="J272:J273"/>
    <mergeCell ref="H236:H238"/>
    <mergeCell ref="H230:H232"/>
    <mergeCell ref="K628:K629"/>
    <mergeCell ref="I628:I629"/>
    <mergeCell ref="K170:K172"/>
    <mergeCell ref="K176:K178"/>
    <mergeCell ref="K622:K623"/>
    <mergeCell ref="H449:H451"/>
    <mergeCell ref="I449:I451"/>
    <mergeCell ref="H527:H530"/>
    <mergeCell ref="I527:I530"/>
    <mergeCell ref="K578:K583"/>
    <mergeCell ref="K598:K601"/>
    <mergeCell ref="A80:A85"/>
    <mergeCell ref="J770:J772"/>
    <mergeCell ref="K770:K772"/>
    <mergeCell ref="G774:G779"/>
    <mergeCell ref="H774:H779"/>
    <mergeCell ref="I774:I779"/>
    <mergeCell ref="J774:J779"/>
    <mergeCell ref="K774:K779"/>
    <mergeCell ref="A774:A779"/>
    <mergeCell ref="B774:B779"/>
    <mergeCell ref="C774:C779"/>
    <mergeCell ref="B724:B729"/>
    <mergeCell ref="A700:A705"/>
    <mergeCell ref="B700:B705"/>
    <mergeCell ref="C700:C705"/>
    <mergeCell ref="K712:K715"/>
    <mergeCell ref="C712:C717"/>
    <mergeCell ref="G712:G717"/>
    <mergeCell ref="H712:H715"/>
    <mergeCell ref="I712:I715"/>
    <mergeCell ref="J712:J715"/>
    <mergeCell ref="H780:H785"/>
    <mergeCell ref="I780:I785"/>
    <mergeCell ref="J780:J785"/>
    <mergeCell ref="J684:J685"/>
    <mergeCell ref="A646:A651"/>
    <mergeCell ref="C634:C639"/>
    <mergeCell ref="G634:G639"/>
    <mergeCell ref="I634:I635"/>
    <mergeCell ref="J634:J635"/>
    <mergeCell ref="A610:A615"/>
    <mergeCell ref="C610:C615"/>
    <mergeCell ref="A467:A472"/>
    <mergeCell ref="I320:I323"/>
    <mergeCell ref="J646:J647"/>
    <mergeCell ref="J401:J402"/>
    <mergeCell ref="J386:J387"/>
    <mergeCell ref="J467:J469"/>
    <mergeCell ref="J455:J457"/>
    <mergeCell ref="I592:I595"/>
    <mergeCell ref="A332:A337"/>
    <mergeCell ref="B332:B337"/>
    <mergeCell ref="C332:C337"/>
    <mergeCell ref="G332:G337"/>
    <mergeCell ref="G437:G442"/>
    <mergeCell ref="G431:G436"/>
    <mergeCell ref="A443:A448"/>
    <mergeCell ref="B443:B448"/>
    <mergeCell ref="C443:C448"/>
    <mergeCell ref="G443:G448"/>
    <mergeCell ref="J670:J671"/>
    <mergeCell ref="A694:A699"/>
    <mergeCell ref="B694:B699"/>
    <mergeCell ref="B900:B905"/>
    <mergeCell ref="C900:C905"/>
    <mergeCell ref="G900:G905"/>
    <mergeCell ref="I8:I10"/>
    <mergeCell ref="J8:J10"/>
    <mergeCell ref="K8:K10"/>
    <mergeCell ref="J362:J363"/>
    <mergeCell ref="J374:J377"/>
    <mergeCell ref="G392:G397"/>
    <mergeCell ref="I362:I363"/>
    <mergeCell ref="I374:I377"/>
    <mergeCell ref="J398:J399"/>
    <mergeCell ref="K398:K399"/>
    <mergeCell ref="H410:H411"/>
    <mergeCell ref="H401:H402"/>
    <mergeCell ref="I762:I763"/>
    <mergeCell ref="J762:J763"/>
    <mergeCell ref="K762:K763"/>
    <mergeCell ref="K200:K202"/>
    <mergeCell ref="I200:I202"/>
    <mergeCell ref="K182:K184"/>
    <mergeCell ref="K242:K244"/>
    <mergeCell ref="I491:I494"/>
    <mergeCell ref="J449:J451"/>
    <mergeCell ref="K302:K304"/>
    <mergeCell ref="H320:H323"/>
    <mergeCell ref="B876:B881"/>
    <mergeCell ref="B455:B460"/>
    <mergeCell ref="C455:C460"/>
    <mergeCell ref="G455:G460"/>
    <mergeCell ref="H455:H457"/>
    <mergeCell ref="I455:I457"/>
    <mergeCell ref="H882:H883"/>
    <mergeCell ref="I882:I883"/>
    <mergeCell ref="J882:J883"/>
    <mergeCell ref="K882:K883"/>
    <mergeCell ref="A724:A729"/>
    <mergeCell ref="I700:I701"/>
    <mergeCell ref="J700:J701"/>
    <mergeCell ref="A786:A791"/>
    <mergeCell ref="B786:B791"/>
    <mergeCell ref="C786:C791"/>
    <mergeCell ref="G786:G791"/>
    <mergeCell ref="H786:H791"/>
    <mergeCell ref="I786:I791"/>
    <mergeCell ref="J786:J791"/>
    <mergeCell ref="K786:K791"/>
    <mergeCell ref="A768:A773"/>
    <mergeCell ref="G768:G773"/>
    <mergeCell ref="H768:H769"/>
    <mergeCell ref="J768:J769"/>
    <mergeCell ref="K768:K769"/>
    <mergeCell ref="B762:B767"/>
    <mergeCell ref="C762:C767"/>
    <mergeCell ref="G762:G767"/>
    <mergeCell ref="K780:K785"/>
    <mergeCell ref="K708:K709"/>
    <mergeCell ref="B768:B773"/>
    <mergeCell ref="I768:I769"/>
    <mergeCell ref="G750:G755"/>
    <mergeCell ref="H750:H751"/>
    <mergeCell ref="I718:I721"/>
    <mergeCell ref="K467:K469"/>
    <mergeCell ref="C80:C85"/>
    <mergeCell ref="G80:G85"/>
    <mergeCell ref="H80:H82"/>
    <mergeCell ref="I80:I82"/>
    <mergeCell ref="J80:J82"/>
    <mergeCell ref="K80:K82"/>
    <mergeCell ref="B610:B615"/>
    <mergeCell ref="K433:K434"/>
    <mergeCell ref="J425:J428"/>
    <mergeCell ref="H437:H440"/>
    <mergeCell ref="I437:I440"/>
    <mergeCell ref="K515:K518"/>
    <mergeCell ref="I497:I500"/>
    <mergeCell ref="J497:J500"/>
    <mergeCell ref="K497:K500"/>
    <mergeCell ref="I604:I607"/>
    <mergeCell ref="J604:J607"/>
    <mergeCell ref="K141:K142"/>
    <mergeCell ref="H182:H184"/>
    <mergeCell ref="I182:I184"/>
    <mergeCell ref="J200:J202"/>
    <mergeCell ref="K604:K607"/>
    <mergeCell ref="J290:J292"/>
    <mergeCell ref="K290:K292"/>
    <mergeCell ref="K455:K457"/>
    <mergeCell ref="J302:J304"/>
    <mergeCell ref="K425:K428"/>
    <mergeCell ref="J431:J432"/>
    <mergeCell ref="K342:K343"/>
    <mergeCell ref="H362:H363"/>
    <mergeCell ref="C398:C403"/>
  </mergeCells>
  <pageMargins left="0.70866141732283472" right="0.70866141732283472" top="0.6692913385826772" bottom="0.39370078740157483" header="0" footer="0"/>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6" sqref="J1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Воробьев Александр Сергеевич</dc:creator>
  <cp:lastModifiedBy>Воробьев Александр Сергеевич</cp:lastModifiedBy>
  <cp:lastPrinted>2021-10-20T08:56:25Z</cp:lastPrinted>
  <dcterms:created xsi:type="dcterms:W3CDTF">2016-03-31T06:34:17Z</dcterms:created>
  <dcterms:modified xsi:type="dcterms:W3CDTF">2022-02-08T09:28:31Z</dcterms:modified>
</cp:coreProperties>
</file>